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nuGB4bcLCzxPta3yIIWt7kldz9JADqxR\☆設施工作☆\相關資料-農機展\2023雲林農機-參展資料\報名表(空白)\"/>
    </mc:Choice>
  </mc:AlternateContent>
  <workbookProtection workbookAlgorithmName="SHA-512" workbookHashValue="OhJyuKk9yS0RMavPZcX7einXD1eanZYqqSMKodlZTjxjEgUQUUDn3co1vFzsJrXpzIwTsFxoIrcq/35BIlT3sg==" workbookSaltValue="+LeQoqP1oktPfy3ITNU+4g==" workbookSpinCount="100000" lockStructure="1"/>
  <bookViews>
    <workbookView xWindow="0" yWindow="0" windowWidth="25125" windowHeight="12255" activeTab="1"/>
  </bookViews>
  <sheets>
    <sheet name="切結書" sheetId="1" r:id="rId1"/>
    <sheet name="展覽報名表" sheetId="12" r:id="rId2"/>
  </sheets>
  <definedNames>
    <definedName name="_xlnm.Print_Area" localSheetId="0">切結書!$A:$D</definedName>
    <definedName name="_xlnm.Print_Area" localSheetId="1">展覽報名表!$A$2:$H$76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H54" i="12" l="1"/>
  <c r="D54" i="12"/>
  <c r="D44" i="12"/>
  <c r="F44" i="12" s="1"/>
  <c r="L48" i="12" l="1"/>
  <c r="D48" i="12" s="1"/>
  <c r="C41" i="12"/>
  <c r="C40" i="12"/>
  <c r="C39" i="12"/>
  <c r="C31" i="12"/>
  <c r="C30" i="12"/>
  <c r="C29" i="12"/>
  <c r="H13" i="12"/>
  <c r="H44" i="12" l="1"/>
  <c r="E61" i="12"/>
  <c r="H15" i="12" l="1"/>
  <c r="H14" i="12"/>
  <c r="F16" i="12"/>
  <c r="A76" i="12" l="1"/>
  <c r="H12" i="12"/>
  <c r="F17" i="12" l="1"/>
  <c r="H50" i="12"/>
  <c r="H49" i="12"/>
  <c r="H48" i="12"/>
  <c r="B74" i="12" l="1"/>
  <c r="B75" i="12" l="1"/>
  <c r="K18" i="12" l="1"/>
  <c r="F48" i="1" l="1"/>
  <c r="K31" i="12"/>
  <c r="K30" i="12"/>
  <c r="K29" i="12"/>
  <c r="K28" i="12"/>
  <c r="C35" i="12" l="1"/>
  <c r="J48" i="12"/>
  <c r="J49" i="12"/>
  <c r="J50" i="12"/>
  <c r="C28" i="12" l="1"/>
</calcChain>
</file>

<file path=xl/sharedStrings.xml><?xml version="1.0" encoding="utf-8"?>
<sst xmlns="http://schemas.openxmlformats.org/spreadsheetml/2006/main" count="166" uniqueCount="147">
  <si>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</si>
  <si>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</si>
  <si>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</si>
  <si>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</si>
  <si>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</si>
  <si>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</si>
  <si>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</si>
  <si>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</si>
  <si>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</si>
  <si>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</si>
  <si>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</si>
  <si>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</si>
  <si>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</si>
  <si>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</si>
  <si>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</si>
  <si>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</si>
  <si>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</si>
  <si>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</si>
  <si>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</si>
  <si>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</si>
  <si>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</si>
  <si>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</si>
  <si>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總計攤位金額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</si>
  <si>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</si>
  <si>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</si>
  <si>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220V單相 15安培 (含配線費用：三日共$4,500/一攤位)</t>
    <phoneticPr fontId="8" type="noConversion"/>
  </si>
  <si>
    <t xml:space="preserve">220V三相 15安培 (含配線費用：三日共$6,000/一攤位) 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</si>
  <si>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</si>
  <si>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</si>
  <si>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</si>
  <si>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</si>
  <si>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</si>
  <si>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</si>
  <si>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</si>
  <si>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</si>
  <si>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</si>
  <si>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</si>
  <si>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</si>
  <si>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</si>
  <si>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</si>
  <si>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</si>
  <si>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 xml:space="preserve">     入口處進入，如有違反規定者將面臨相關罰則。</t>
    <phoneticPr fontId="2" type="noConversion"/>
  </si>
  <si>
    <t xml:space="preserve">   長600x寬300公分，示意圖如以下圖示：   </t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</si>
  <si>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</si>
  <si>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公司名稱：</t>
    <phoneticPr fontId="2" type="noConversion"/>
  </si>
  <si>
    <t>負 責 人：</t>
    <phoneticPr fontId="2" type="noConversion"/>
  </si>
  <si>
    <r>
      <t>六.本展覽場地劃分成</t>
    </r>
    <r>
      <rPr>
        <b/>
        <sz val="12"/>
        <color indexed="8"/>
        <rFont val="標楷體"/>
        <family val="4"/>
        <charset val="136"/>
      </rPr>
      <t>設施搭建區、設施設備區、農業資材區</t>
    </r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</si>
  <si>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</si>
  <si>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</si>
  <si>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</si>
  <si>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</si>
  <si>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</si>
  <si>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</si>
  <si>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</si>
  <si>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</si>
  <si>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</si>
  <si>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</si>
  <si>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</si>
  <si>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</si>
  <si>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</si>
  <si>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</si>
  <si>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</si>
  <si>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</si>
  <si>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每格攤位金額</t>
    <phoneticPr fontId="8" type="noConversion"/>
  </si>
  <si>
    <t>訂購攤位數量</t>
    <phoneticPr fontId="8" type="noConversion"/>
  </si>
  <si>
    <t>是否使用空壓機、發電機或高噪音機具</t>
    <phoneticPr fontId="2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</si>
  <si>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</si>
  <si>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</si>
  <si>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</si>
  <si>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</si>
  <si>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</si>
  <si>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</si>
  <si>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</si>
  <si>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</si>
  <si>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</si>
  <si>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</si>
  <si>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 xml:space="preserve">       如有違規，則依規定處置，決無異議! </t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</si>
  <si>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</si>
  <si>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</si>
  <si>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</si>
  <si>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</si>
  <si>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</si>
  <si>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</si>
  <si>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</si>
  <si>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</si>
  <si>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</si>
  <si>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</si>
  <si>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</si>
  <si>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</si>
  <si>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</si>
  <si>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</si>
  <si>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</si>
  <si>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</si>
  <si>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t>基本A4-單面3頁(團體會員)，追加頁數1,000元/頁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</si>
  <si>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(110元/個)</t>
    </r>
    <phoneticPr fontId="2" type="noConversion"/>
  </si>
  <si>
    <t>非會員</t>
    <phoneticPr fontId="8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</si>
  <si>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</t>
    </r>
    <r>
      <rPr>
        <sz val="11"/>
        <color rgb="FFFF0000"/>
        <rFont val="標楷體"/>
        <family val="4"/>
        <charset val="136"/>
      </rPr>
      <t>需自備儲水桶</t>
    </r>
    <phoneticPr fontId="2" type="noConversion"/>
  </si>
  <si>
    <t>用水需求-如設備需持續用水，請填寫用水需求</t>
    <phoneticPr fontId="8" type="noConversion"/>
  </si>
  <si>
    <t>用電需求-請在框框內勾選，費用會自動計算</t>
    <phoneticPr fontId="8" type="noConversion"/>
  </si>
  <si>
    <r>
      <t>※ 本表及附參展產品目錄，用印後請掃描或正本回傳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</si>
  <si>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 xml:space="preserve">搭棚攤位(3x6x4) m3  </t>
    <phoneticPr fontId="8" type="noConversion"/>
  </si>
  <si>
    <t>便當需求   (免費便當數量:1搭棚攤位/2個/單日；1空地搭建/4個/單日)</t>
    <phoneticPr fontId="8" type="noConversion"/>
  </si>
  <si>
    <t>2023第17屆雲林國際農業機械暨資材展
參展切結書</t>
    <phoneticPr fontId="2" type="noConversion"/>
  </si>
  <si>
    <r>
      <t xml:space="preserve">             進行審查經發現與申請</t>
    </r>
    <r>
      <rPr>
        <b/>
        <sz val="12"/>
        <color rgb="FFFF0000"/>
        <rFont val="標楷體"/>
        <family val="4"/>
        <charset val="136"/>
      </rPr>
      <t>產品不符</t>
    </r>
    <r>
      <rPr>
        <sz val="12"/>
        <color theme="1"/>
        <rFont val="標楷體"/>
        <family val="4"/>
        <charset val="136"/>
      </rPr>
      <t>或</t>
    </r>
    <r>
      <rPr>
        <b/>
        <sz val="12"/>
        <color rgb="FFFF0000"/>
        <rFont val="標楷體"/>
        <family val="4"/>
        <charset val="136"/>
      </rPr>
      <t>轉租攤位</t>
    </r>
    <r>
      <rPr>
        <sz val="12"/>
        <color theme="1"/>
        <rFont val="標楷體"/>
        <family val="4"/>
        <charset val="136"/>
      </rPr>
      <t>經查屬實，拍照存証，</t>
    </r>
    <r>
      <rPr>
        <b/>
        <u/>
        <sz val="12"/>
        <color theme="1"/>
        <rFont val="標楷體"/>
        <family val="4"/>
        <charset val="136"/>
      </rPr>
      <t>違規者請自行離場</t>
    </r>
    <r>
      <rPr>
        <sz val="12"/>
        <color theme="1"/>
        <rFont val="標楷體"/>
        <family val="4"/>
        <charset val="136"/>
      </rPr>
      <t>，</t>
    </r>
    <phoneticPr fontId="2" type="noConversion"/>
  </si>
  <si>
    <r>
      <t xml:space="preserve">             如勸導仍未改善者將要求廠商撤展並</t>
    </r>
    <r>
      <rPr>
        <b/>
        <u/>
        <sz val="12"/>
        <color theme="1"/>
        <rFont val="標楷體"/>
        <family val="4"/>
        <charset val="136"/>
      </rPr>
      <t>不退還後續展覽費用</t>
    </r>
    <r>
      <rPr>
        <sz val="12"/>
        <color theme="1"/>
        <rFont val="標楷體"/>
        <family val="4"/>
        <charset val="136"/>
      </rPr>
      <t>。</t>
    </r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</si>
  <si>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2023第17屆雲林國際農業機械暨資材展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</si>
  <si>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t>填表日期：2023 年  月  日</t>
    <phoneticPr fontId="2" type="noConversion"/>
  </si>
  <si>
    <t>2023第17屆雲林國際農業機械暨資材展 報名表</t>
    <phoneticPr fontId="2" type="noConversion"/>
  </si>
  <si>
    <t>收件地址</t>
    <phoneticPr fontId="2" type="noConversion"/>
  </si>
  <si>
    <t>基本A4-單面1頁(非會員)</t>
    <phoneticPr fontId="2" type="noConversion"/>
  </si>
  <si>
    <t>信箱(E-mail)</t>
    <phoneticPr fontId="8" type="noConversion"/>
  </si>
  <si>
    <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</si>
  <si>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r>
      <rPr>
        <sz val="10"/>
        <color theme="1"/>
        <rFont val="標楷體"/>
        <family val="4"/>
        <charset val="136"/>
      </rPr>
      <t xml:space="preserve"> </t>
    </r>
    <phoneticPr fontId="8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</si>
  <si>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2023年9月23~9月25日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</si>
  <si>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展覽時間、地點：2023年9月23~9月25日、雲林縣虎尾高鐵特定區。</t>
    <phoneticPr fontId="2" type="noConversion"/>
  </si>
  <si>
    <t>9/23(六)</t>
    <phoneticPr fontId="2" type="noConversion"/>
  </si>
  <si>
    <t>9/24(日)</t>
    <phoneticPr fontId="2" type="noConversion"/>
  </si>
  <si>
    <t>9/25(一)</t>
    <phoneticPr fontId="2" type="noConversion"/>
  </si>
  <si>
    <t>9/23晚宴人數</t>
    <phoneticPr fontId="2" type="noConversion"/>
  </si>
  <si>
    <t>填表日期:     年   月  日</t>
    <phoneticPr fontId="2" type="noConversion"/>
  </si>
  <si>
    <t>晚宴增加人數</t>
    <phoneticPr fontId="2" type="noConversion"/>
  </si>
  <si>
    <t>免費人數</t>
    <phoneticPr fontId="2" type="noConversion"/>
  </si>
  <si>
    <t>晚宴增加金額</t>
    <phoneticPr fontId="2" type="noConversion"/>
  </si>
  <si>
    <t>基本上限量</t>
    <phoneticPr fontId="8" type="noConversion"/>
  </si>
  <si>
    <t>數量</t>
    <phoneticPr fontId="8" type="noConversion"/>
  </si>
  <si>
    <t>金額</t>
    <phoneticPr fontId="8" type="noConversion"/>
  </si>
  <si>
    <t>追加數量</t>
    <phoneticPr fontId="8" type="noConversion"/>
  </si>
  <si>
    <r>
      <t>是否為本協會會員</t>
    </r>
    <r>
      <rPr>
        <sz val="12"/>
        <color indexed="8"/>
        <rFont val="Times New Roman"/>
        <family val="1"/>
      </rPr>
      <t>?</t>
    </r>
    <phoneticPr fontId="8" type="noConversion"/>
  </si>
  <si>
    <t>公司中文全名</t>
    <phoneticPr fontId="8" type="noConversion"/>
  </si>
  <si>
    <t>空地溫室攤位規格：15米x12米空地空間為一個單位</t>
    <phoneticPr fontId="2" type="noConversion"/>
  </si>
  <si>
    <t>1.請注意單日基本便當數量，勿超過單日上限量。
2.基本便當為免費提供，少訂則不退費。本報名表含基本便當數量及增訂便當數量。
3.報名完成後如要增加便當，請填寫追加便當訂購單，最後追加期限：2023年8月31日止。</t>
    <phoneticPr fontId="2" type="noConversion"/>
  </si>
  <si>
    <t>尺寸</t>
    <phoneticPr fontId="8" type="noConversion"/>
  </si>
  <si>
    <t>數量</t>
  </si>
  <si>
    <t>數量</t>
    <phoneticPr fontId="8" type="noConversion"/>
  </si>
  <si>
    <t>金額</t>
    <phoneticPr fontId="8" type="noConversion"/>
  </si>
  <si>
    <t>單價</t>
    <phoneticPr fontId="8" type="noConversion"/>
  </si>
  <si>
    <r>
      <t xml:space="preserve">※ </t>
    </r>
    <r>
      <rPr>
        <sz val="12"/>
        <color rgb="FFFF0000"/>
        <rFont val="標楷體"/>
        <family val="4"/>
        <charset val="136"/>
      </rPr>
      <t>待審查通過另寄繳款通知單，未通過廠商，協會將於2023年7月31前通知。</t>
    </r>
    <phoneticPr fontId="2" type="noConversion"/>
  </si>
  <si>
    <t>刊登頁數</t>
    <phoneticPr fontId="2" type="noConversion"/>
  </si>
  <si>
    <t>寬300*高121</t>
    <phoneticPr fontId="8" type="noConversion"/>
  </si>
  <si>
    <t>寬300*高230</t>
    <phoneticPr fontId="8" type="noConversion"/>
  </si>
  <si>
    <t xml:space="preserve">   地址 :600嘉義市東區學府路300號(台灣農業設施協會)</t>
    <phoneticPr fontId="2" type="noConversion"/>
  </si>
  <si>
    <r>
      <t xml:space="preserve">      </t>
    </r>
    <r>
      <rPr>
        <sz val="12"/>
        <color theme="1"/>
        <rFont val="標楷體"/>
        <family val="4"/>
        <charset val="136"/>
      </rPr>
      <t>聯絡人：林小姐，聯絡電話：</t>
    </r>
    <r>
      <rPr>
        <sz val="12"/>
        <color theme="1"/>
        <rFont val="Times New Roman"/>
        <family val="1"/>
      </rPr>
      <t>05-2763443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</si>
  <si>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※ 本報名表電子檔可至本會官網文件下載區下載</t>
    <phoneticPr fontId="2" type="noConversion"/>
  </si>
  <si>
    <t>晚宴調查-時間9/23(六)18:30地點待定- 1搭棚攤位1人免費，溫室搭建-3位免費，如需增加每1人600元</t>
    <phoneticPr fontId="8" type="noConversion"/>
  </si>
  <si>
    <t xml:space="preserve">海報印製需求-帆布材質打洞   (稿件繳交截止日:8/11(五))             單位:公分   </t>
    <phoneticPr fontId="8" type="noConversion"/>
  </si>
  <si>
    <t xml:space="preserve">本次展覽將製作商品目錄冊(有刊登之搭棚攤位發放3本，團體會員發放10本)(繳交截止日:7/28(五) </t>
    <phoneticPr fontId="8" type="noConversion"/>
  </si>
  <si>
    <t>1.申請書及目錄稿件受理截止日:2023年7月14日止。全部欄位皆不得空白，否則不予受理!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</si>
</sst>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42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u/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1" fillId="2" borderId="0" xfId="0" applyFont="1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justify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3" fontId="10" fillId="0" borderId="2" xfId="0" applyNumberFormat="1" applyFont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3" fontId="10" fillId="2" borderId="0" xfId="0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9" xfId="0" applyNumberFormat="1" applyFont="1" applyBorder="1" applyAlignment="1" applyProtection="1">
      <alignment horizontal="center" vertical="center" wrapText="1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hidden="1"/>
    </xf>
    <xf numFmtId="3" fontId="10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>
      <alignment vertical="center"/>
      <protection hidden="1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Protection="1">
      <alignment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0" fillId="4" borderId="0" xfId="0" applyFill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27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Protection="1">
      <alignment vertical="center"/>
      <protection locked="0"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>
      <alignment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0" fillId="4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36" fillId="2" borderId="0" xfId="0" applyFont="1" applyFill="1" applyAlignment="1" applyProtection="1">
      <alignment horizontal="right" vertical="center" wrapText="1"/>
      <protection hidden="1"/>
    </xf>
    <xf numFmtId="0" fontId="37" fillId="2" borderId="0" xfId="0" applyFont="1" applyFill="1" applyAlignment="1" applyProtection="1">
      <alignment horizontal="right" vertical="center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shrinkToFit="1"/>
      <protection hidden="1"/>
    </xf>
    <xf numFmtId="0" fontId="11" fillId="3" borderId="4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Protection="1">
      <alignment vertical="center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40" fillId="2" borderId="0" xfId="0" applyFont="1" applyFill="1" applyAlignment="1" applyProtection="1">
      <alignment horizontal="left" vertical="center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3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9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2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Alignment="1" applyProtection="1">
      <alignment horizontal="left" vertical="center" wrapText="1"/>
      <protection hidden="1"/>
    </xf>
    <xf numFmtId="0" fontId="12" fillId="5" borderId="1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4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vertical="center" wrapText="1"/>
      <protection hidden="1"/>
    </xf>
    <xf numFmtId="0" fontId="10" fillId="0" borderId="37" xfId="0" applyFont="1" applyBorder="1" applyAlignment="1" applyProtection="1">
      <alignment vertical="center" wrapText="1"/>
      <protection hidden="1"/>
    </xf>
    <xf numFmtId="0" fontId="10" fillId="0" borderId="38" xfId="0" applyFont="1" applyBorder="1" applyAlignment="1" applyProtection="1">
      <alignment vertical="center" wrapText="1"/>
      <protection hidden="1"/>
    </xf>
    <xf numFmtId="0" fontId="10" fillId="0" borderId="36" xfId="0" applyFont="1" applyBorder="1" applyAlignment="1" applyProtection="1">
      <alignment horizontal="left" vertical="center" wrapText="1"/>
      <protection hidden="1"/>
    </xf>
    <xf numFmtId="0" fontId="10" fillId="0" borderId="37" xfId="0" applyFont="1" applyBorder="1" applyAlignment="1" applyProtection="1">
      <alignment horizontal="left" vertical="center" wrapText="1"/>
      <protection hidden="1"/>
    </xf>
    <xf numFmtId="0" fontId="10" fillId="0" borderId="38" xfId="0" applyFont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25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22" fillId="2" borderId="27" xfId="0" applyFont="1" applyFill="1" applyBorder="1" applyAlignment="1" applyProtection="1">
      <alignment horizontal="left" vertical="center" wrapText="1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22" fillId="2" borderId="31" xfId="0" applyFont="1" applyFill="1" applyBorder="1" applyAlignment="1" applyProtection="1">
      <alignment horizontal="left" vertical="center" wrapText="1"/>
      <protection hidden="1"/>
    </xf>
    <xf numFmtId="0" fontId="22" fillId="2" borderId="33" xfId="0" applyFont="1" applyFill="1" applyBorder="1" applyAlignment="1" applyProtection="1">
      <alignment horizontal="left" vertical="center" wrapText="1"/>
      <protection hidden="1"/>
    </xf>
    <xf numFmtId="0" fontId="22" fillId="2" borderId="34" xfId="0" applyFont="1" applyFill="1" applyBorder="1" applyAlignment="1" applyProtection="1">
      <alignment horizontal="left" vertical="center" wrapText="1"/>
      <protection hidden="1"/>
    </xf>
    <xf numFmtId="0" fontId="22" fillId="2" borderId="35" xfId="0" applyFont="1" applyFill="1" applyBorder="1" applyAlignment="1" applyProtection="1">
      <alignment horizontal="left" vertical="center" wrapText="1"/>
      <protection hidden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5" fillId="3" borderId="16" xfId="0" applyFont="1" applyFill="1" applyBorder="1" applyAlignment="1" applyProtection="1">
      <alignment horizontal="left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5" fillId="3" borderId="7" xfId="0" applyFont="1" applyFill="1" applyBorder="1" applyAlignment="1" applyProtection="1">
      <alignment horizontal="right" vertical="center" wrapText="1"/>
      <protection hidden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 applyProtection="1">
      <alignment horizontal="center" vertical="center" wrapText="1"/>
      <protection hidden="1"/>
    </xf>
    <xf numFmtId="0" fontId="27" fillId="2" borderId="25" xfId="0" applyFont="1" applyFill="1" applyBorder="1" applyAlignment="1" applyProtection="1">
      <alignment horizontal="center" vertical="center" wrapText="1"/>
      <protection hidden="1"/>
    </xf>
    <xf numFmtId="0" fontId="27" fillId="2" borderId="26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44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left" vertical="center" wrapText="1"/>
      <protection hidden="1"/>
    </xf>
    <xf numFmtId="0" fontId="10" fillId="2" borderId="12" xfId="0" applyFont="1" applyFill="1" applyBorder="1" applyAlignment="1" applyProtection="1">
      <alignment horizontal="left" vertical="center" wrapText="1"/>
      <protection hidden="1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35" fillId="2" borderId="0" xfId="0" applyFont="1" applyFill="1" applyAlignment="1" applyProtection="1">
      <alignment horizontal="center" vertical="center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center" vertical="center" wrapText="1"/>
      <protection hidden="1"/>
    </xf>
    <xf numFmtId="0" fontId="30" fillId="3" borderId="39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38" fillId="0" borderId="21" xfId="0" applyFont="1" applyBorder="1" applyAlignment="1" applyProtection="1">
      <alignment horizontal="right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13" xfId="0" applyFont="1" applyFill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千分位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47" lockText="1" noThreeD="1"/>
</file>

<file path=xl/ctrlProps/ctrlProp2.xml><?xml version="1.0" encoding="utf-8"?>
<formControlPr xmlns="http://schemas.microsoft.com/office/spreadsheetml/2009/9/main" objectType="CheckBox" fmlaLink="$J$31" lockText="1" noThreeD="1"/>
</file>

<file path=xl/ctrlProps/ctrlProp3.xml><?xml version="1.0" encoding="utf-8"?>
<formControlPr xmlns="http://schemas.microsoft.com/office/spreadsheetml/2009/9/main" objectType="CheckBox" fmlaLink="$J$28" lockText="1" noThreeD="1"/>
</file>

<file path=xl/ctrlProps/ctrlProp4.xml><?xml version="1.0" encoding="utf-8"?>
<formControlPr xmlns="http://schemas.microsoft.com/office/spreadsheetml/2009/9/main" objectType="CheckBox" fmlaLink="$J$29" lockText="1" noThreeD="1"/>
</file>

<file path=xl/ctrlProps/ctrlProp5.xml><?xml version="1.0" encoding="utf-8"?>
<formControlPr xmlns="http://schemas.microsoft.com/office/spreadsheetml/2009/9/main" objectType="CheckBox" fmlaLink="$J$30" lockText="1" noThreeD="1"/>
</file>

<file path=xl/ctrlProps/ctrlProp6.xml><?xml version="1.0" encoding="utf-8"?>
<formControlPr xmlns="http://schemas.microsoft.com/office/spreadsheetml/2009/9/main" objectType="CheckBox" fmlaLink="$J$18" lockText="1" noThreeD="1"/>
</file>

<file path=xl/ctrlProps/ctrlProp7.xml><?xml version="1.0" encoding="utf-8"?>
<formControlPr xmlns="http://schemas.microsoft.com/office/spreadsheetml/2009/9/main" objectType="Radio" checked="Checked" firstButton="1" fmlaLink="$J$6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140970</xdr:rowOff>
    </xdr:to>
    <xdr:grpSp>
      <xdr:nvGrpSpPr>
        <xdr:cNvPr id="13801" name="群組 1">
          <a:extLst>
            <a:ext uri="{FF2B5EF4-FFF2-40B4-BE49-F238E27FC236}">
              <a16:creationId xmlns:a16="http://schemas.microsoft.com/office/drawing/2014/main" id="{00000000-0008-0000-0000-0000E9350000}"/>
            </a:ext>
          </a:extLst>
        </xdr:cNvPr>
        <xdr:cNvGrpSpPr>
          <a:grpSpLocks/>
        </xdr:cNvGrpSpPr>
      </xdr:nvGrpSpPr>
      <xdr:grpSpPr bwMode="auto">
        <a:xfrm>
          <a:off x="4507230" y="14018895"/>
          <a:ext cx="2415542" cy="1333500"/>
          <a:chOff x="4524374" y="16733000"/>
          <a:chExt cx="2539637" cy="1344000"/>
        </a:xfrm>
      </xdr:grpSpPr>
      <xdr:sp macro="" textlink="" fLocksText="0">
        <xdr:nvSpPr>
          <xdr:cNvPr id="4" name="文字方塊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2</xdr:col>
          <xdr:colOff>66675</xdr:colOff>
          <xdr:row>32</xdr:row>
          <xdr:rowOff>9525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38100</xdr:rowOff>
        </xdr:from>
        <xdr:to>
          <xdr:col>1</xdr:col>
          <xdr:colOff>771525</xdr:colOff>
          <xdr:row>27</xdr:row>
          <xdr:rowOff>238125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2</xdr:col>
          <xdr:colOff>85725</xdr:colOff>
          <xdr:row>29</xdr:row>
          <xdr:rowOff>9525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19050</xdr:rowOff>
        </xdr:from>
        <xdr:to>
          <xdr:col>2</xdr:col>
          <xdr:colOff>76200</xdr:colOff>
          <xdr:row>30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5</xdr:col>
      <xdr:colOff>419101</xdr:colOff>
      <xdr:row>69</xdr:row>
      <xdr:rowOff>238857</xdr:rowOff>
    </xdr:from>
    <xdr:to>
      <xdr:col>7</xdr:col>
      <xdr:colOff>979376</xdr:colOff>
      <xdr:row>75</xdr:row>
      <xdr:rowOff>199289</xdr:rowOff>
    </xdr:to>
    <xdr:grpSp>
      <xdr:nvGrpSpPr>
        <xdr:cNvPr id="11918" name="群組 6">
          <a:extLst>
            <a:ext uri="{FF2B5EF4-FFF2-40B4-BE49-F238E27FC236}">
              <a16:creationId xmlns:a16="http://schemas.microsoft.com/office/drawing/2014/main" id="{00000000-0008-0000-0100-00008E2E0000}"/>
            </a:ext>
          </a:extLst>
        </xdr:cNvPr>
        <xdr:cNvGrpSpPr>
          <a:grpSpLocks/>
        </xdr:cNvGrpSpPr>
      </xdr:nvGrpSpPr>
      <xdr:grpSpPr bwMode="auto">
        <a:xfrm>
          <a:off x="5067301" y="17345757"/>
          <a:ext cx="2408125" cy="1446332"/>
          <a:chOff x="4726207" y="16436530"/>
          <a:chExt cx="2319439" cy="1449545"/>
        </a:xfrm>
      </xdr:grpSpPr>
      <xdr:sp macro="" textlink="" fLocksText="0">
        <xdr:nvSpPr>
          <xdr:cNvPr id="8" name="文字方塊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608210" y="16436530"/>
            <a:ext cx="1437436" cy="1440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4726207" y="17161307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17</xdr:row>
          <xdr:rowOff>9525</xdr:rowOff>
        </xdr:from>
        <xdr:to>
          <xdr:col>2</xdr:col>
          <xdr:colOff>323850</xdr:colOff>
          <xdr:row>19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5</xdr:row>
          <xdr:rowOff>323850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</xdr:row>
          <xdr:rowOff>85725</xdr:rowOff>
        </xdr:from>
        <xdr:to>
          <xdr:col>4</xdr:col>
          <xdr:colOff>19050</xdr:colOff>
          <xdr:row>5</xdr:row>
          <xdr:rowOff>323850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F95"/>
  <sheetViews>
    <sheetView zoomScaleNormal="100" workbookViewId="0">
      <selection activeCell="C35" sqref="C35"/>
    </sheetView>
  </sheetViews>
  <sheetFormatPr defaultColWidth="0" defaultRowHeight="21.95" customHeight="1" zeroHeight="1" x14ac:dyDescent="0.25"/>
  <cols>
    <col min="1" max="1" width="1.5" style="2" customWidth="1"/>
    <col min="2" max="2" width="14.5" style="2" customWidth="1"/>
    <col min="3" max="3" width="30.75" style="2" customWidth="1"/>
    <col min="4" max="4" width="54.25" style="2" customWidth="1"/>
    <col min="5" max="5" width="1.25" style="2" customWidth="1"/>
    <col min="6" max="8" width="12.375" style="2" hidden="1" customWidth="1"/>
    <col min="9" max="16384" width="12.375" style="2" hidden="1"/>
  </cols>
  <sheetData>
    <row r="1" spans="2:5" ht="16.5" customHeight="1" x14ac:dyDescent="0.25"/>
    <row r="2" spans="2:5" s="39" customFormat="1" ht="50.25" customHeight="1" x14ac:dyDescent="0.25">
      <c r="B2" s="93" t="s">
        <v>102</v>
      </c>
      <c r="C2" s="93"/>
      <c r="D2" s="93"/>
      <c r="E2" s="39" t="s">
        <v>18</v>
      </c>
    </row>
    <row r="3" spans="2:5" ht="21.95" customHeight="1" x14ac:dyDescent="0.25">
      <c r="B3" s="91" t="s">
        <v>50</v>
      </c>
      <c r="C3" s="91"/>
      <c r="D3" s="91"/>
    </row>
    <row r="4" spans="2:5" ht="21.95" customHeight="1" x14ac:dyDescent="0.25">
      <c r="B4" s="91" t="s">
        <v>113</v>
      </c>
      <c r="C4" s="91"/>
      <c r="D4" s="91"/>
    </row>
    <row r="5" spans="2:5" ht="21.95" customHeight="1" x14ac:dyDescent="0.25">
      <c r="B5" s="91" t="s">
        <v>43</v>
      </c>
      <c r="C5" s="91"/>
      <c r="D5" s="91"/>
    </row>
    <row r="6" spans="2:5" ht="21.95" customHeight="1" x14ac:dyDescent="0.25">
      <c r="B6" s="91" t="s">
        <v>85</v>
      </c>
      <c r="C6" s="91"/>
      <c r="D6" s="91"/>
    </row>
    <row r="7" spans="2:5" ht="21.95" customHeight="1" x14ac:dyDescent="0.25">
      <c r="B7" s="89" t="s">
        <v>103</v>
      </c>
      <c r="C7" s="89"/>
      <c r="D7" s="89"/>
    </row>
    <row r="8" spans="2:5" ht="21.95" customHeight="1" x14ac:dyDescent="0.25">
      <c r="B8" s="92" t="s">
        <v>104</v>
      </c>
      <c r="C8" s="92"/>
      <c r="D8" s="92"/>
    </row>
    <row r="9" spans="2:5" ht="21.95" customHeight="1" x14ac:dyDescent="0.25">
      <c r="B9" s="91" t="s">
        <v>81</v>
      </c>
      <c r="C9" s="91"/>
      <c r="D9" s="91"/>
    </row>
    <row r="10" spans="2:5" ht="21.95" customHeight="1" x14ac:dyDescent="0.25">
      <c r="B10" s="91" t="s">
        <v>80</v>
      </c>
      <c r="C10" s="91"/>
      <c r="D10" s="91"/>
    </row>
    <row r="11" spans="2:5" ht="21.95" customHeight="1" x14ac:dyDescent="0.25">
      <c r="B11" s="89" t="s">
        <v>46</v>
      </c>
      <c r="C11" s="89"/>
      <c r="D11" s="89"/>
    </row>
    <row r="12" spans="2:5" ht="21.95" customHeight="1" x14ac:dyDescent="0.25">
      <c r="B12" s="89" t="s">
        <v>55</v>
      </c>
      <c r="C12" s="89"/>
      <c r="D12" s="89"/>
    </row>
    <row r="13" spans="2:5" ht="21.95" customHeight="1" x14ac:dyDescent="0.25">
      <c r="B13" s="85" t="s">
        <v>74</v>
      </c>
      <c r="C13" s="85"/>
      <c r="D13" s="85"/>
    </row>
    <row r="14" spans="2:5" ht="21.95" customHeight="1" x14ac:dyDescent="0.25">
      <c r="B14" s="85" t="s">
        <v>82</v>
      </c>
      <c r="C14" s="85"/>
      <c r="D14" s="85"/>
    </row>
    <row r="15" spans="2:5" ht="21.95" customHeight="1" x14ac:dyDescent="0.25">
      <c r="B15" s="85" t="s">
        <v>83</v>
      </c>
      <c r="C15" s="85"/>
      <c r="D15" s="85"/>
    </row>
    <row r="16" spans="2:5" ht="21.95" customHeight="1" x14ac:dyDescent="0.25">
      <c r="B16" s="91" t="s">
        <v>47</v>
      </c>
      <c r="C16" s="91"/>
      <c r="D16" s="91"/>
    </row>
    <row r="17" spans="2:4" ht="21.95" customHeight="1" x14ac:dyDescent="0.25">
      <c r="B17" s="87" t="s">
        <v>84</v>
      </c>
      <c r="C17" s="87"/>
      <c r="D17" s="87"/>
    </row>
    <row r="18" spans="2:4" ht="21.95" customHeight="1" x14ac:dyDescent="0.25">
      <c r="B18" s="87" t="s">
        <v>42</v>
      </c>
      <c r="C18" s="87"/>
      <c r="D18" s="90"/>
    </row>
    <row r="19" spans="2:4" ht="21.95" customHeight="1" x14ac:dyDescent="0.25">
      <c r="B19" s="88" t="s">
        <v>40</v>
      </c>
      <c r="C19" s="88"/>
      <c r="D19" s="90"/>
    </row>
    <row r="20" spans="2:4" ht="21.95" customHeight="1" x14ac:dyDescent="0.25">
      <c r="C20" s="4"/>
      <c r="D20" s="90"/>
    </row>
    <row r="21" spans="2:4" ht="21.95" customHeight="1" x14ac:dyDescent="0.25">
      <c r="C21" s="4"/>
      <c r="D21" s="90"/>
    </row>
    <row r="22" spans="2:4" ht="21.95" customHeight="1" x14ac:dyDescent="0.25">
      <c r="C22" s="4"/>
      <c r="D22" s="90"/>
    </row>
    <row r="23" spans="2:4" ht="21.95" customHeight="1" x14ac:dyDescent="0.25">
      <c r="C23" s="4"/>
      <c r="D23" s="90"/>
    </row>
    <row r="24" spans="2:4" ht="21.95" customHeight="1" x14ac:dyDescent="0.25">
      <c r="C24" s="4"/>
      <c r="D24" s="90"/>
    </row>
    <row r="25" spans="2:4" ht="21.95" customHeight="1" x14ac:dyDescent="0.25">
      <c r="B25" s="87" t="s">
        <v>56</v>
      </c>
      <c r="C25" s="87"/>
      <c r="D25" s="90"/>
    </row>
    <row r="26" spans="2:4" ht="21.95" customHeight="1" x14ac:dyDescent="0.25">
      <c r="B26" s="50" t="s">
        <v>51</v>
      </c>
      <c r="C26" s="50"/>
    </row>
    <row r="27" spans="2:4" ht="21.95" customHeight="1" x14ac:dyDescent="0.25">
      <c r="B27" s="87" t="s">
        <v>57</v>
      </c>
      <c r="C27" s="87"/>
      <c r="D27" s="87"/>
    </row>
    <row r="28" spans="2:4" ht="21.95" customHeight="1" x14ac:dyDescent="0.25">
      <c r="B28" s="50" t="s">
        <v>49</v>
      </c>
      <c r="C28" s="50"/>
    </row>
    <row r="29" spans="2:4" ht="21.95" customHeight="1" x14ac:dyDescent="0.25">
      <c r="B29" s="38"/>
      <c r="C29" s="38"/>
    </row>
    <row r="30" spans="2:4" ht="21.95" customHeight="1" x14ac:dyDescent="0.25">
      <c r="B30" s="38"/>
      <c r="C30" s="38"/>
    </row>
    <row r="31" spans="2:4" ht="21.95" customHeight="1" x14ac:dyDescent="0.25">
      <c r="B31" s="89" t="s">
        <v>75</v>
      </c>
      <c r="C31" s="89"/>
      <c r="D31" s="89"/>
    </row>
    <row r="32" spans="2:4" ht="21.95" customHeight="1" x14ac:dyDescent="0.25">
      <c r="B32" s="89" t="s">
        <v>41</v>
      </c>
      <c r="C32" s="89"/>
      <c r="D32" s="89"/>
    </row>
    <row r="33" spans="2:6" ht="21.95" customHeight="1" x14ac:dyDescent="0.25">
      <c r="B33" s="89" t="s">
        <v>88</v>
      </c>
      <c r="C33" s="89"/>
      <c r="D33" s="89"/>
    </row>
    <row r="34" spans="2:6" ht="21.95" customHeight="1" x14ac:dyDescent="0.25">
      <c r="B34" s="89" t="s">
        <v>89</v>
      </c>
      <c r="C34" s="89"/>
      <c r="D34" s="89"/>
    </row>
    <row r="35" spans="2:6" ht="21.95" customHeight="1" x14ac:dyDescent="0.25">
      <c r="B35" s="48" t="s">
        <v>58</v>
      </c>
      <c r="C35" s="48"/>
      <c r="D35" s="90"/>
    </row>
    <row r="36" spans="2:6" ht="21.95" customHeight="1" x14ac:dyDescent="0.25">
      <c r="B36" s="48"/>
      <c r="D36" s="90"/>
    </row>
    <row r="37" spans="2:6" ht="21.95" customHeight="1" x14ac:dyDescent="0.25">
      <c r="B37" s="2" t="s">
        <v>62</v>
      </c>
      <c r="D37" s="90"/>
    </row>
    <row r="38" spans="2:6" ht="21.95" customHeight="1" x14ac:dyDescent="0.25">
      <c r="B38" s="2" t="s">
        <v>61</v>
      </c>
      <c r="D38" s="90"/>
    </row>
    <row r="39" spans="2:6" ht="21.95" customHeight="1" x14ac:dyDescent="0.25">
      <c r="B39" s="2" t="s">
        <v>48</v>
      </c>
      <c r="D39" s="90"/>
    </row>
    <row r="40" spans="2:6" ht="21.95" customHeight="1" x14ac:dyDescent="0.25">
      <c r="B40" s="48"/>
      <c r="D40" s="90"/>
    </row>
    <row r="41" spans="2:6" ht="21.95" customHeight="1" x14ac:dyDescent="0.25">
      <c r="B41" s="48"/>
      <c r="D41" s="90"/>
    </row>
    <row r="42" spans="2:6" ht="21.95" customHeight="1" x14ac:dyDescent="0.25">
      <c r="B42" s="48"/>
      <c r="D42" s="90"/>
    </row>
    <row r="43" spans="2:6" ht="21.95" customHeight="1" x14ac:dyDescent="0.25">
      <c r="B43" s="48"/>
      <c r="D43" s="90"/>
    </row>
    <row r="44" spans="2:6" ht="21.95" customHeight="1" x14ac:dyDescent="0.25">
      <c r="B44" s="48"/>
      <c r="D44" s="90"/>
    </row>
    <row r="45" spans="2:6" ht="21.95" customHeight="1" x14ac:dyDescent="0.25">
      <c r="B45" s="38"/>
      <c r="C45" s="50"/>
      <c r="D45" s="50"/>
    </row>
    <row r="46" spans="2:6" ht="21.95" customHeight="1" x14ac:dyDescent="0.25">
      <c r="B46" s="86" t="s">
        <v>59</v>
      </c>
      <c r="C46" s="86"/>
    </row>
    <row r="47" spans="2:6" ht="21.95" customHeight="1" x14ac:dyDescent="0.25">
      <c r="B47" s="1" t="s">
        <v>105</v>
      </c>
      <c r="C47" s="1"/>
      <c r="F47" s="46" t="b">
        <v>1</v>
      </c>
    </row>
    <row r="48" spans="2:6" ht="21.95" customHeight="1" x14ac:dyDescent="0.25">
      <c r="B48" s="1" t="s">
        <v>76</v>
      </c>
      <c r="C48" s="1"/>
      <c r="F48" s="46">
        <f xml:space="preserve"> COUNTIF(F47,"TRUE")</f>
        <v>1</v>
      </c>
    </row>
    <row r="49" spans="2:4" ht="21.95" customHeight="1" x14ac:dyDescent="0.25">
      <c r="B49" s="1" t="s">
        <v>60</v>
      </c>
      <c r="C49" s="1"/>
    </row>
    <row r="50" spans="2:4" ht="21.95" customHeight="1" x14ac:dyDescent="0.25"/>
    <row r="51" spans="2:4" ht="21.95" customHeight="1" x14ac:dyDescent="0.25">
      <c r="B51" s="37" t="s">
        <v>44</v>
      </c>
      <c r="C51" s="94"/>
      <c r="D51" s="94"/>
    </row>
    <row r="52" spans="2:4" ht="21.95" customHeight="1" x14ac:dyDescent="0.25">
      <c r="B52" s="37" t="s">
        <v>45</v>
      </c>
      <c r="C52" s="49"/>
      <c r="D52" s="22"/>
    </row>
    <row r="53" spans="2:4" ht="21.95" customHeight="1" x14ac:dyDescent="0.25">
      <c r="C53" s="1"/>
    </row>
    <row r="54" spans="2:4" ht="21.95" customHeight="1" x14ac:dyDescent="0.25">
      <c r="C54" s="94" t="s">
        <v>106</v>
      </c>
      <c r="D54" s="94"/>
    </row>
    <row r="55" spans="2:4" ht="21.95" customHeight="1" x14ac:dyDescent="0.25">
      <c r="C55" s="37"/>
    </row>
    <row r="56" spans="2:4" ht="16.5" customHeight="1" x14ac:dyDescent="0.25"/>
    <row r="57" spans="2:4" ht="16.5" hidden="1" customHeight="1" x14ac:dyDescent="0.25"/>
    <row r="58" spans="2:4" ht="16.5" hidden="1" customHeight="1" x14ac:dyDescent="0.25"/>
    <row r="59" spans="2:4" ht="16.5" hidden="1" customHeight="1" x14ac:dyDescent="0.25"/>
    <row r="60" spans="2:4" ht="16.5" hidden="1" customHeight="1" x14ac:dyDescent="0.25"/>
    <row r="61" spans="2:4" ht="16.5" hidden="1" customHeight="1" x14ac:dyDescent="0.25"/>
    <row r="62" spans="2:4" ht="16.5" hidden="1" customHeight="1" x14ac:dyDescent="0.25"/>
    <row r="63" spans="2:4" ht="16.5" hidden="1" customHeight="1" x14ac:dyDescent="0.25"/>
    <row r="64" spans="2: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spans="2:4" ht="16.5" hidden="1" customHeight="1" x14ac:dyDescent="0.25"/>
    <row r="82" spans="2:4" ht="16.5" hidden="1" customHeight="1" x14ac:dyDescent="0.25"/>
    <row r="83" spans="2:4" ht="16.5" hidden="1" customHeight="1" x14ac:dyDescent="0.25"/>
    <row r="84" spans="2:4" ht="16.5" hidden="1" customHeight="1" x14ac:dyDescent="0.25"/>
    <row r="85" spans="2:4" ht="16.5" hidden="1" customHeight="1" x14ac:dyDescent="0.25"/>
    <row r="86" spans="2:4" ht="16.5" hidden="1" customHeight="1" x14ac:dyDescent="0.25"/>
    <row r="87" spans="2:4" ht="16.5" hidden="1" customHeight="1" x14ac:dyDescent="0.25"/>
    <row r="88" spans="2:4" ht="16.5" hidden="1" customHeight="1" x14ac:dyDescent="0.25"/>
    <row r="89" spans="2:4" ht="16.5" hidden="1" customHeight="1" x14ac:dyDescent="0.25"/>
    <row r="90" spans="2:4" ht="16.5" hidden="1" customHeight="1" x14ac:dyDescent="0.25"/>
    <row r="93" spans="2:4" s="40" customFormat="1" ht="21.95" customHeight="1" x14ac:dyDescent="0.25">
      <c r="B93" s="95"/>
      <c r="C93" s="95"/>
      <c r="D93" s="95"/>
    </row>
    <row r="94" spans="2:4" s="40" customFormat="1" ht="21.95" customHeight="1" x14ac:dyDescent="0.25">
      <c r="B94" s="95"/>
      <c r="C94" s="95"/>
      <c r="D94" s="95"/>
    </row>
    <row r="95" spans="2:4" ht="21.95" customHeight="1" x14ac:dyDescent="0.25"/>
  </sheetData>
  <sheetProtection selectLockedCells="1"/>
  <dataConsolidate/>
  <mergeCells count="31">
    <mergeCell ref="C54:D54"/>
    <mergeCell ref="B93:D93"/>
    <mergeCell ref="B94:D94"/>
    <mergeCell ref="D18:D25"/>
    <mergeCell ref="B27:D27"/>
    <mergeCell ref="C51:D51"/>
    <mergeCell ref="B2:D2"/>
    <mergeCell ref="B3:D3"/>
    <mergeCell ref="B4:D4"/>
    <mergeCell ref="B5:D5"/>
    <mergeCell ref="B7:D7"/>
    <mergeCell ref="B6:D6"/>
    <mergeCell ref="B8:D8"/>
    <mergeCell ref="B9:D9"/>
    <mergeCell ref="B10:D10"/>
    <mergeCell ref="B11:D11"/>
    <mergeCell ref="B12:D12"/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M108"/>
  <sheetViews>
    <sheetView showZeros="0" tabSelected="1" view="pageBreakPreview" topLeftCell="A56" zoomScaleNormal="70" zoomScaleSheetLayoutView="100" workbookViewId="0">
      <selection activeCell="G68" sqref="G68:H70"/>
    </sheetView>
  </sheetViews>
  <sheetFormatPr defaultColWidth="13.625" defaultRowHeight="16.5" zeroHeight="1" x14ac:dyDescent="0.25"/>
  <cols>
    <col min="1" max="1" width="13.125" style="6" customWidth="1"/>
    <col min="2" max="2" width="10.5" style="6" customWidth="1"/>
    <col min="3" max="3" width="14.125" style="6" customWidth="1"/>
    <col min="4" max="6" width="11.625" style="6" customWidth="1"/>
    <col min="7" max="7" width="12.625" style="6" customWidth="1"/>
    <col min="8" max="8" width="13.625" style="6"/>
    <col min="9" max="9" width="6.125" style="6" customWidth="1"/>
    <col min="10" max="12" width="0" style="6" hidden="1" customWidth="1"/>
    <col min="13" max="16384" width="13.625" style="6"/>
  </cols>
  <sheetData>
    <row r="1" spans="1:13" ht="16.5" customHeight="1" x14ac:dyDescent="0.25">
      <c r="A1" s="212"/>
      <c r="B1" s="212"/>
      <c r="C1" s="212"/>
      <c r="D1" s="212"/>
      <c r="E1" s="212"/>
      <c r="F1" s="212"/>
      <c r="G1" s="212"/>
      <c r="H1" s="212"/>
    </row>
    <row r="2" spans="1:13" ht="25.5" customHeight="1" x14ac:dyDescent="0.25">
      <c r="A2" s="219" t="s">
        <v>107</v>
      </c>
      <c r="B2" s="219"/>
      <c r="C2" s="219"/>
      <c r="D2" s="219"/>
      <c r="E2" s="219"/>
      <c r="F2" s="219"/>
      <c r="G2" s="219"/>
      <c r="H2" s="219"/>
      <c r="I2" s="21"/>
    </row>
    <row r="3" spans="1:13" s="69" customFormat="1" ht="18" customHeight="1" thickBot="1" x14ac:dyDescent="0.3">
      <c r="A3" s="220" t="s">
        <v>119</v>
      </c>
      <c r="B3" s="220"/>
      <c r="C3" s="220"/>
      <c r="D3" s="220"/>
      <c r="E3" s="220"/>
      <c r="F3" s="220"/>
      <c r="G3" s="220"/>
      <c r="H3" s="220"/>
      <c r="I3" s="68"/>
    </row>
    <row r="4" spans="1:13" ht="24" customHeight="1" x14ac:dyDescent="0.25">
      <c r="A4" s="221" t="s">
        <v>128</v>
      </c>
      <c r="B4" s="200"/>
      <c r="C4" s="222">
        <f>切結書!C51</f>
        <v>0</v>
      </c>
      <c r="D4" s="222"/>
      <c r="E4" s="222"/>
      <c r="F4" s="222"/>
      <c r="G4" s="222"/>
      <c r="H4" s="223"/>
      <c r="I4" s="53"/>
    </row>
    <row r="5" spans="1:13" ht="30" customHeight="1" x14ac:dyDescent="0.25">
      <c r="A5" s="151" t="s">
        <v>15</v>
      </c>
      <c r="B5" s="224"/>
      <c r="C5" s="225"/>
      <c r="D5" s="225"/>
      <c r="E5" s="35" t="s">
        <v>39</v>
      </c>
      <c r="F5" s="225"/>
      <c r="G5" s="225"/>
      <c r="H5" s="226"/>
      <c r="I5" s="63"/>
    </row>
    <row r="6" spans="1:13" ht="26.25" customHeight="1" x14ac:dyDescent="0.25">
      <c r="A6" s="151" t="s">
        <v>127</v>
      </c>
      <c r="B6" s="224"/>
      <c r="C6" s="232"/>
      <c r="D6" s="232"/>
      <c r="E6" s="35" t="s">
        <v>38</v>
      </c>
      <c r="F6" s="230"/>
      <c r="G6" s="230"/>
      <c r="H6" s="231"/>
      <c r="I6" s="36"/>
      <c r="J6" s="65">
        <v>1</v>
      </c>
      <c r="L6" s="57"/>
    </row>
    <row r="7" spans="1:13" ht="21.75" customHeight="1" x14ac:dyDescent="0.25">
      <c r="A7" s="151" t="s">
        <v>110</v>
      </c>
      <c r="B7" s="224"/>
      <c r="C7" s="225"/>
      <c r="D7" s="225"/>
      <c r="E7" s="35" t="s">
        <v>108</v>
      </c>
      <c r="F7" s="230"/>
      <c r="G7" s="230"/>
      <c r="H7" s="231"/>
      <c r="I7" s="36"/>
      <c r="J7" s="65"/>
      <c r="L7" s="57"/>
    </row>
    <row r="8" spans="1:13" ht="20.100000000000001" customHeight="1" x14ac:dyDescent="0.25">
      <c r="A8" s="227" t="s">
        <v>114</v>
      </c>
      <c r="B8" s="227"/>
      <c r="C8" s="227"/>
      <c r="D8" s="227"/>
      <c r="E8" s="227"/>
      <c r="F8" s="227"/>
      <c r="G8" s="227"/>
      <c r="H8" s="227"/>
      <c r="I8" s="62"/>
    </row>
    <row r="9" spans="1:13" ht="20.100000000000001" customHeight="1" x14ac:dyDescent="0.25">
      <c r="A9" s="202" t="s">
        <v>54</v>
      </c>
      <c r="B9" s="202"/>
      <c r="C9" s="202"/>
      <c r="D9" s="202"/>
      <c r="E9" s="202"/>
      <c r="F9" s="202"/>
      <c r="G9" s="202"/>
      <c r="H9" s="202"/>
      <c r="I9" s="53"/>
    </row>
    <row r="10" spans="1:13" ht="15.75" customHeight="1" x14ac:dyDescent="0.25">
      <c r="A10" s="233" t="s">
        <v>129</v>
      </c>
      <c r="B10" s="234"/>
      <c r="C10" s="234"/>
      <c r="D10" s="234"/>
      <c r="E10" s="234"/>
      <c r="F10" s="234"/>
      <c r="G10" s="234"/>
      <c r="H10" s="235"/>
      <c r="I10" s="78"/>
    </row>
    <row r="11" spans="1:13" s="5" customFormat="1" ht="21.95" customHeight="1" x14ac:dyDescent="0.25">
      <c r="A11" s="228" t="s">
        <v>19</v>
      </c>
      <c r="B11" s="229"/>
      <c r="C11" s="229"/>
      <c r="D11" s="229" t="s">
        <v>63</v>
      </c>
      <c r="E11" s="229"/>
      <c r="F11" s="229" t="s">
        <v>64</v>
      </c>
      <c r="G11" s="229"/>
      <c r="H11" s="76" t="s">
        <v>20</v>
      </c>
      <c r="I11" s="7"/>
      <c r="J11" s="6"/>
      <c r="K11" s="6"/>
      <c r="L11" s="6"/>
      <c r="M11" s="6"/>
    </row>
    <row r="12" spans="1:13" s="5" customFormat="1" ht="21.75" customHeight="1" x14ac:dyDescent="0.25">
      <c r="A12" s="96" t="s">
        <v>86</v>
      </c>
      <c r="B12" s="97" t="s">
        <v>79</v>
      </c>
      <c r="C12" s="98"/>
      <c r="D12" s="215">
        <v>8000</v>
      </c>
      <c r="E12" s="215"/>
      <c r="F12" s="216"/>
      <c r="G12" s="216"/>
      <c r="H12" s="9">
        <f>D12*F12</f>
        <v>0</v>
      </c>
      <c r="I12" s="24"/>
      <c r="J12" s="6"/>
      <c r="K12" s="6"/>
      <c r="L12" s="6"/>
      <c r="M12" s="6"/>
    </row>
    <row r="13" spans="1:13" s="5" customFormat="1" ht="21" customHeight="1" thickBot="1" x14ac:dyDescent="0.3">
      <c r="A13" s="96"/>
      <c r="B13" s="213" t="s">
        <v>111</v>
      </c>
      <c r="C13" s="214"/>
      <c r="D13" s="215">
        <v>12000</v>
      </c>
      <c r="E13" s="215"/>
      <c r="F13" s="216"/>
      <c r="G13" s="216"/>
      <c r="H13" s="9">
        <f>D13*F13</f>
        <v>0</v>
      </c>
      <c r="I13" s="24"/>
      <c r="J13" s="6"/>
      <c r="K13" s="6"/>
      <c r="L13" s="6"/>
      <c r="M13" s="6"/>
    </row>
    <row r="14" spans="1:13" s="5" customFormat="1" ht="23.25" customHeight="1" thickBot="1" x14ac:dyDescent="0.3">
      <c r="A14" s="96" t="s">
        <v>95</v>
      </c>
      <c r="B14" s="149" t="s">
        <v>100</v>
      </c>
      <c r="C14" s="150"/>
      <c r="D14" s="105">
        <v>9500</v>
      </c>
      <c r="E14" s="106"/>
      <c r="F14" s="103"/>
      <c r="G14" s="104"/>
      <c r="H14" s="9">
        <f>D14*F14</f>
        <v>0</v>
      </c>
      <c r="I14" s="24"/>
      <c r="J14" s="6"/>
      <c r="K14" s="6"/>
      <c r="L14" s="6"/>
      <c r="M14" s="6"/>
    </row>
    <row r="15" spans="1:13" s="5" customFormat="1" ht="20.25" customHeight="1" thickBot="1" x14ac:dyDescent="0.3">
      <c r="A15" s="96"/>
      <c r="B15" s="217" t="s">
        <v>112</v>
      </c>
      <c r="C15" s="218"/>
      <c r="D15" s="215">
        <v>15000</v>
      </c>
      <c r="E15" s="215"/>
      <c r="F15" s="216"/>
      <c r="G15" s="216"/>
      <c r="H15" s="9">
        <f>D15*F15</f>
        <v>0</v>
      </c>
      <c r="I15" s="24"/>
      <c r="J15" s="6"/>
      <c r="K15" s="6"/>
      <c r="L15" s="6"/>
      <c r="M15" s="6"/>
    </row>
    <row r="16" spans="1:13" s="5" customFormat="1" ht="21.95" customHeight="1" x14ac:dyDescent="0.25">
      <c r="A16" s="120" t="s">
        <v>21</v>
      </c>
      <c r="B16" s="121"/>
      <c r="C16" s="121"/>
      <c r="D16" s="121"/>
      <c r="E16" s="121"/>
      <c r="F16" s="122">
        <f>F12+F13+F14+F15</f>
        <v>0</v>
      </c>
      <c r="G16" s="122"/>
      <c r="H16" s="123"/>
      <c r="I16" s="7"/>
      <c r="J16" s="6"/>
      <c r="K16" s="6"/>
      <c r="L16" s="6"/>
      <c r="M16" s="6"/>
    </row>
    <row r="17" spans="1:13" s="5" customFormat="1" ht="21.95" customHeight="1" thickBot="1" x14ac:dyDescent="0.3">
      <c r="A17" s="124" t="s">
        <v>22</v>
      </c>
      <c r="B17" s="125"/>
      <c r="C17" s="125"/>
      <c r="D17" s="125"/>
      <c r="E17" s="125"/>
      <c r="F17" s="184">
        <f>SUM(H12:H15)</f>
        <v>0</v>
      </c>
      <c r="G17" s="185"/>
      <c r="H17" s="186"/>
      <c r="I17" s="7"/>
      <c r="J17" s="6"/>
      <c r="K17" s="6"/>
      <c r="L17" s="6"/>
      <c r="M17" s="6"/>
    </row>
    <row r="18" spans="1:13" s="42" customFormat="1" ht="20.100000000000001" customHeight="1" thickBot="1" x14ac:dyDescent="0.3">
      <c r="A18" s="196" t="s">
        <v>65</v>
      </c>
      <c r="B18" s="197"/>
      <c r="C18" s="197"/>
      <c r="D18" s="197"/>
      <c r="E18" s="197"/>
      <c r="F18" s="197"/>
      <c r="G18" s="197"/>
      <c r="H18" s="198"/>
      <c r="I18" s="43"/>
      <c r="J18" s="66" t="b">
        <v>0</v>
      </c>
      <c r="K18" s="66" t="str">
        <f>IF(J18=TRUE,"是","否")</f>
        <v>否</v>
      </c>
    </row>
    <row r="19" spans="1:13" s="5" customFormat="1" ht="9.9499999999999993" hidden="1" customHeight="1" thickBot="1" x14ac:dyDescent="0.3">
      <c r="A19" s="7"/>
      <c r="B19" s="7"/>
      <c r="C19" s="7"/>
      <c r="D19" s="7"/>
      <c r="E19" s="7"/>
      <c r="F19" s="10"/>
      <c r="G19" s="7"/>
      <c r="H19" s="7"/>
      <c r="I19" s="7"/>
      <c r="J19" s="6"/>
      <c r="K19" s="6"/>
      <c r="L19" s="6"/>
      <c r="M19" s="6"/>
    </row>
    <row r="20" spans="1:13" ht="18" customHeight="1" x14ac:dyDescent="0.25">
      <c r="A20" s="11" t="s">
        <v>16</v>
      </c>
      <c r="B20" s="126"/>
      <c r="C20" s="126"/>
      <c r="D20" s="126"/>
      <c r="E20" s="14" t="s">
        <v>17</v>
      </c>
      <c r="F20" s="126"/>
      <c r="G20" s="126"/>
      <c r="H20" s="129"/>
      <c r="I20" s="8"/>
    </row>
    <row r="21" spans="1:13" ht="17.25" customHeight="1" x14ac:dyDescent="0.25">
      <c r="A21" s="12" t="s">
        <v>8</v>
      </c>
      <c r="B21" s="127"/>
      <c r="C21" s="127"/>
      <c r="D21" s="127"/>
      <c r="E21" s="56" t="s">
        <v>11</v>
      </c>
      <c r="F21" s="127"/>
      <c r="G21" s="127"/>
      <c r="H21" s="128"/>
      <c r="I21" s="8"/>
    </row>
    <row r="22" spans="1:13" ht="17.25" customHeight="1" x14ac:dyDescent="0.25">
      <c r="A22" s="12" t="s">
        <v>9</v>
      </c>
      <c r="B22" s="127"/>
      <c r="C22" s="127"/>
      <c r="D22" s="127"/>
      <c r="E22" s="56" t="s">
        <v>12</v>
      </c>
      <c r="F22" s="127"/>
      <c r="G22" s="127"/>
      <c r="H22" s="128"/>
      <c r="I22" s="8"/>
    </row>
    <row r="23" spans="1:13" ht="14.25" customHeight="1" x14ac:dyDescent="0.25">
      <c r="A23" s="12" t="s">
        <v>78</v>
      </c>
      <c r="B23" s="127"/>
      <c r="C23" s="127"/>
      <c r="D23" s="127"/>
      <c r="E23" s="56" t="s">
        <v>13</v>
      </c>
      <c r="F23" s="127"/>
      <c r="G23" s="127"/>
      <c r="H23" s="128"/>
      <c r="I23" s="8"/>
    </row>
    <row r="24" spans="1:13" ht="18.75" customHeight="1" thickBot="1" x14ac:dyDescent="0.3">
      <c r="A24" s="13" t="s">
        <v>10</v>
      </c>
      <c r="B24" s="119"/>
      <c r="C24" s="119"/>
      <c r="D24" s="119"/>
      <c r="E24" s="45" t="s">
        <v>14</v>
      </c>
      <c r="F24" s="119"/>
      <c r="G24" s="119"/>
      <c r="H24" s="211"/>
      <c r="I24" s="8"/>
    </row>
    <row r="25" spans="1:13" ht="9.9499999999999993" hidden="1" customHeight="1" thickBot="1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13" ht="20.100000000000001" customHeight="1" x14ac:dyDescent="0.25">
      <c r="A26" s="116" t="s">
        <v>98</v>
      </c>
      <c r="B26" s="117"/>
      <c r="C26" s="117"/>
      <c r="D26" s="117"/>
      <c r="E26" s="117"/>
      <c r="F26" s="117"/>
      <c r="G26" s="117"/>
      <c r="H26" s="118"/>
      <c r="I26" s="25"/>
    </row>
    <row r="27" spans="1:13" ht="20.100000000000001" customHeight="1" x14ac:dyDescent="0.25">
      <c r="A27" s="12" t="s">
        <v>28</v>
      </c>
      <c r="B27" s="56" t="s">
        <v>34</v>
      </c>
      <c r="C27" s="56" t="s">
        <v>20</v>
      </c>
      <c r="D27" s="109" t="s">
        <v>30</v>
      </c>
      <c r="E27" s="109"/>
      <c r="F27" s="109"/>
      <c r="G27" s="109"/>
      <c r="H27" s="110"/>
      <c r="I27" s="8"/>
    </row>
    <row r="28" spans="1:13" ht="20.100000000000001" customHeight="1" x14ac:dyDescent="0.25">
      <c r="A28" s="151" t="s">
        <v>36</v>
      </c>
      <c r="B28" s="15"/>
      <c r="C28" s="30">
        <f>0*K28</f>
        <v>0</v>
      </c>
      <c r="D28" s="107" t="s">
        <v>23</v>
      </c>
      <c r="E28" s="107"/>
      <c r="F28" s="107"/>
      <c r="G28" s="107"/>
      <c r="H28" s="108"/>
      <c r="I28" s="3"/>
      <c r="J28" s="67" t="b">
        <v>0</v>
      </c>
      <c r="K28" s="67">
        <f xml:space="preserve"> COUNTIF(J28,"TRUE")</f>
        <v>0</v>
      </c>
    </row>
    <row r="29" spans="1:13" ht="20.100000000000001" customHeight="1" x14ac:dyDescent="0.25">
      <c r="A29" s="151"/>
      <c r="B29" s="15"/>
      <c r="C29" s="30" t="str">
        <f>IF(J29=FALSE,"",4500)</f>
        <v/>
      </c>
      <c r="D29" s="107" t="s">
        <v>25</v>
      </c>
      <c r="E29" s="107"/>
      <c r="F29" s="107"/>
      <c r="G29" s="107"/>
      <c r="H29" s="108"/>
      <c r="I29" s="3"/>
      <c r="J29" s="67" t="b">
        <v>0</v>
      </c>
      <c r="K29" s="67">
        <f t="shared" ref="K29:K31" si="0" xml:space="preserve"> COUNTIF(J29,"TRUE")</f>
        <v>0</v>
      </c>
    </row>
    <row r="30" spans="1:13" ht="20.100000000000001" customHeight="1" x14ac:dyDescent="0.25">
      <c r="A30" s="151"/>
      <c r="B30" s="15"/>
      <c r="C30" s="30" t="str">
        <f>IF(J30=FALSE,"",6000)</f>
        <v/>
      </c>
      <c r="D30" s="107" t="s">
        <v>26</v>
      </c>
      <c r="E30" s="107"/>
      <c r="F30" s="107"/>
      <c r="G30" s="107"/>
      <c r="H30" s="108"/>
      <c r="I30" s="3"/>
      <c r="J30" s="67" t="b">
        <v>0</v>
      </c>
      <c r="K30" s="67">
        <f t="shared" si="0"/>
        <v>0</v>
      </c>
    </row>
    <row r="31" spans="1:13" ht="20.100000000000001" customHeight="1" thickBot="1" x14ac:dyDescent="0.3">
      <c r="A31" s="47" t="s">
        <v>35</v>
      </c>
      <c r="B31" s="16"/>
      <c r="C31" s="31" t="str">
        <f>IF(J31=FALSE,"","另行報價")</f>
        <v/>
      </c>
      <c r="D31" s="111" t="s">
        <v>24</v>
      </c>
      <c r="E31" s="111"/>
      <c r="F31" s="111"/>
      <c r="G31" s="111"/>
      <c r="H31" s="112"/>
      <c r="I31" s="3"/>
      <c r="J31" s="67" t="b">
        <v>0</v>
      </c>
      <c r="K31" s="67">
        <f t="shared" si="0"/>
        <v>0</v>
      </c>
    </row>
    <row r="32" spans="1:13" ht="9.9499999999999993" hidden="1" customHeight="1" thickBot="1" x14ac:dyDescent="0.3">
      <c r="A32" s="102"/>
      <c r="B32" s="102"/>
      <c r="C32" s="102"/>
      <c r="D32" s="102"/>
      <c r="E32" s="102"/>
      <c r="F32" s="102"/>
      <c r="G32" s="102"/>
      <c r="H32" s="102"/>
      <c r="I32" s="63"/>
    </row>
    <row r="33" spans="1:13" ht="20.100000000000001" customHeight="1" x14ac:dyDescent="0.25">
      <c r="A33" s="116" t="s">
        <v>97</v>
      </c>
      <c r="B33" s="117"/>
      <c r="C33" s="117"/>
      <c r="D33" s="117"/>
      <c r="E33" s="117"/>
      <c r="F33" s="117"/>
      <c r="G33" s="117"/>
      <c r="H33" s="118"/>
      <c r="I33" s="25"/>
    </row>
    <row r="34" spans="1:13" ht="20.100000000000001" customHeight="1" x14ac:dyDescent="0.25">
      <c r="A34" s="12" t="s">
        <v>28</v>
      </c>
      <c r="B34" s="56" t="s">
        <v>27</v>
      </c>
      <c r="C34" s="56" t="s">
        <v>20</v>
      </c>
      <c r="D34" s="109" t="s">
        <v>30</v>
      </c>
      <c r="E34" s="109"/>
      <c r="F34" s="109"/>
      <c r="G34" s="109"/>
      <c r="H34" s="110"/>
      <c r="I34" s="8"/>
    </row>
    <row r="35" spans="1:13" ht="20.100000000000001" customHeight="1" thickBot="1" x14ac:dyDescent="0.3">
      <c r="A35" s="47" t="s">
        <v>37</v>
      </c>
      <c r="B35" s="27"/>
      <c r="C35" s="31">
        <f>1200*B35</f>
        <v>0</v>
      </c>
      <c r="D35" s="113" t="s">
        <v>96</v>
      </c>
      <c r="E35" s="114"/>
      <c r="F35" s="114"/>
      <c r="G35" s="114"/>
      <c r="H35" s="115"/>
      <c r="I35" s="23"/>
    </row>
    <row r="36" spans="1:13" ht="9.9499999999999993" hidden="1" customHeight="1" thickBot="1" x14ac:dyDescent="0.3">
      <c r="A36" s="102"/>
      <c r="B36" s="102"/>
      <c r="C36" s="102"/>
      <c r="D36" s="102"/>
      <c r="E36" s="102"/>
      <c r="F36" s="102"/>
      <c r="G36" s="102"/>
      <c r="H36" s="102"/>
      <c r="I36" s="63"/>
    </row>
    <row r="37" spans="1:13" ht="20.100000000000001" customHeight="1" x14ac:dyDescent="0.25">
      <c r="A37" s="116" t="s">
        <v>32</v>
      </c>
      <c r="B37" s="117"/>
      <c r="C37" s="117"/>
      <c r="D37" s="117"/>
      <c r="E37" s="117"/>
      <c r="F37" s="117"/>
      <c r="G37" s="117"/>
      <c r="H37" s="118"/>
      <c r="I37" s="25"/>
    </row>
    <row r="38" spans="1:13" ht="20.100000000000001" customHeight="1" x14ac:dyDescent="0.25">
      <c r="A38" s="12" t="s">
        <v>28</v>
      </c>
      <c r="B38" s="77" t="s">
        <v>126</v>
      </c>
      <c r="C38" s="56" t="s">
        <v>20</v>
      </c>
      <c r="D38" s="109" t="s">
        <v>30</v>
      </c>
      <c r="E38" s="109"/>
      <c r="F38" s="109"/>
      <c r="G38" s="109"/>
      <c r="H38" s="110"/>
      <c r="I38" s="8"/>
    </row>
    <row r="39" spans="1:13" ht="20.100000000000001" customHeight="1" x14ac:dyDescent="0.25">
      <c r="A39" s="60" t="s">
        <v>0</v>
      </c>
      <c r="B39" s="61"/>
      <c r="C39" s="30">
        <f>200*B39</f>
        <v>0</v>
      </c>
      <c r="D39" s="202" t="s">
        <v>90</v>
      </c>
      <c r="E39" s="202"/>
      <c r="F39" s="202"/>
      <c r="G39" s="202"/>
      <c r="H39" s="203"/>
      <c r="I39" s="53"/>
    </row>
    <row r="40" spans="1:13" ht="20.100000000000001" customHeight="1" x14ac:dyDescent="0.25">
      <c r="A40" s="60" t="s">
        <v>1</v>
      </c>
      <c r="B40" s="61"/>
      <c r="C40" s="30">
        <f>80*B40</f>
        <v>0</v>
      </c>
      <c r="D40" s="204" t="s">
        <v>91</v>
      </c>
      <c r="E40" s="204"/>
      <c r="F40" s="204"/>
      <c r="G40" s="204"/>
      <c r="H40" s="205"/>
      <c r="I40" s="41"/>
    </row>
    <row r="41" spans="1:13" ht="20.100000000000001" customHeight="1" thickBot="1" x14ac:dyDescent="0.3">
      <c r="A41" s="71" t="s">
        <v>2</v>
      </c>
      <c r="B41" s="72"/>
      <c r="C41" s="73">
        <f>20*B41</f>
        <v>0</v>
      </c>
      <c r="D41" s="209" t="s">
        <v>92</v>
      </c>
      <c r="E41" s="209"/>
      <c r="F41" s="209"/>
      <c r="G41" s="209"/>
      <c r="H41" s="210"/>
      <c r="I41" s="53"/>
    </row>
    <row r="42" spans="1:13" ht="24" customHeight="1" x14ac:dyDescent="0.25">
      <c r="A42" s="99" t="s">
        <v>143</v>
      </c>
      <c r="B42" s="100"/>
      <c r="C42" s="100"/>
      <c r="D42" s="100"/>
      <c r="E42" s="100"/>
      <c r="F42" s="100"/>
      <c r="G42" s="100"/>
      <c r="H42" s="101"/>
      <c r="I42" s="25"/>
      <c r="M42" s="83"/>
    </row>
    <row r="43" spans="1:13" ht="18" customHeight="1" x14ac:dyDescent="0.25">
      <c r="A43" s="12" t="s">
        <v>28</v>
      </c>
      <c r="B43" s="12" t="s">
        <v>29</v>
      </c>
      <c r="C43" s="12"/>
      <c r="D43" s="12" t="s">
        <v>123</v>
      </c>
      <c r="E43" s="12"/>
      <c r="F43" s="12" t="s">
        <v>124</v>
      </c>
      <c r="G43" s="12"/>
      <c r="H43" s="12" t="s">
        <v>125</v>
      </c>
      <c r="I43" s="25"/>
      <c r="M43" s="83"/>
    </row>
    <row r="44" spans="1:13" ht="20.100000000000001" customHeight="1" x14ac:dyDescent="0.25">
      <c r="A44" s="75" t="s">
        <v>118</v>
      </c>
      <c r="B44" s="61"/>
      <c r="C44" s="74" t="s">
        <v>121</v>
      </c>
      <c r="D44" s="74">
        <f>SUM(F12,F14,F13*3,F15*3)</f>
        <v>0</v>
      </c>
      <c r="E44" s="75" t="s">
        <v>120</v>
      </c>
      <c r="F44" s="74">
        <f>IF(B44-D44&gt;0,B44-D44,0)</f>
        <v>0</v>
      </c>
      <c r="G44" s="75" t="s">
        <v>122</v>
      </c>
      <c r="H44" s="74">
        <f>F44*600</f>
        <v>0</v>
      </c>
      <c r="I44" s="53"/>
      <c r="M44" s="83"/>
    </row>
    <row r="45" spans="1:13" ht="20.100000000000001" customHeight="1" thickBot="1" x14ac:dyDescent="0.3">
      <c r="A45" s="206" t="s">
        <v>101</v>
      </c>
      <c r="B45" s="207"/>
      <c r="C45" s="207"/>
      <c r="D45" s="207"/>
      <c r="E45" s="207"/>
      <c r="F45" s="207"/>
      <c r="G45" s="207"/>
      <c r="H45" s="208"/>
      <c r="I45" s="25"/>
      <c r="M45" s="83"/>
    </row>
    <row r="46" spans="1:13" ht="20.100000000000001" customHeight="1" x14ac:dyDescent="0.25">
      <c r="A46" s="199" t="s">
        <v>87</v>
      </c>
      <c r="B46" s="200"/>
      <c r="C46" s="200"/>
      <c r="D46" s="201"/>
      <c r="E46" s="199" t="s">
        <v>94</v>
      </c>
      <c r="F46" s="200"/>
      <c r="G46" s="200"/>
      <c r="H46" s="201"/>
      <c r="I46" s="63"/>
      <c r="M46" s="83"/>
    </row>
    <row r="47" spans="1:13" ht="20.100000000000001" customHeight="1" x14ac:dyDescent="0.25">
      <c r="A47" s="18" t="s">
        <v>5</v>
      </c>
      <c r="B47" s="17" t="s">
        <v>3</v>
      </c>
      <c r="C47" s="17" t="s">
        <v>4</v>
      </c>
      <c r="D47" s="17" t="s">
        <v>33</v>
      </c>
      <c r="E47" s="18" t="s">
        <v>5</v>
      </c>
      <c r="F47" s="17" t="s">
        <v>3</v>
      </c>
      <c r="G47" s="17" t="s">
        <v>4</v>
      </c>
      <c r="H47" s="19" t="s">
        <v>7</v>
      </c>
      <c r="I47" s="52"/>
      <c r="M47" s="83"/>
    </row>
    <row r="48" spans="1:13" ht="20.100000000000001" customHeight="1" x14ac:dyDescent="0.25">
      <c r="A48" s="18" t="s">
        <v>115</v>
      </c>
      <c r="B48" s="55"/>
      <c r="C48" s="55"/>
      <c r="D48" s="190">
        <f>L48</f>
        <v>0</v>
      </c>
      <c r="E48" s="18" t="s">
        <v>115</v>
      </c>
      <c r="F48" s="28"/>
      <c r="G48" s="55"/>
      <c r="H48" s="9">
        <f>110*(F48+G48)</f>
        <v>0</v>
      </c>
      <c r="I48" s="26"/>
      <c r="J48" s="67">
        <f>B48+C48</f>
        <v>0</v>
      </c>
      <c r="K48" s="67"/>
      <c r="L48" s="67">
        <f>2*$F$12+2*$F$14+4*$F$13+4*$F$15</f>
        <v>0</v>
      </c>
      <c r="M48" s="83"/>
    </row>
    <row r="49" spans="1:13" ht="20.100000000000001" customHeight="1" x14ac:dyDescent="0.25">
      <c r="A49" s="18" t="s">
        <v>116</v>
      </c>
      <c r="B49" s="55"/>
      <c r="C49" s="55"/>
      <c r="D49" s="191"/>
      <c r="E49" s="18" t="s">
        <v>116</v>
      </c>
      <c r="F49" s="28"/>
      <c r="G49" s="55"/>
      <c r="H49" s="9">
        <f>110*(F49+G49)</f>
        <v>0</v>
      </c>
      <c r="I49" s="26"/>
      <c r="J49" s="67">
        <f>B49+C49</f>
        <v>0</v>
      </c>
      <c r="K49" s="67"/>
      <c r="L49" s="67"/>
      <c r="M49" s="83"/>
    </row>
    <row r="50" spans="1:13" ht="20.100000000000001" customHeight="1" thickBot="1" x14ac:dyDescent="0.3">
      <c r="A50" s="34" t="s">
        <v>117</v>
      </c>
      <c r="B50" s="32"/>
      <c r="C50" s="32"/>
      <c r="D50" s="192"/>
      <c r="E50" s="34" t="s">
        <v>117</v>
      </c>
      <c r="F50" s="33"/>
      <c r="G50" s="32"/>
      <c r="H50" s="29">
        <f>110*(F50+G50)</f>
        <v>0</v>
      </c>
      <c r="I50" s="26"/>
      <c r="J50" s="67">
        <f>B50+C50</f>
        <v>0</v>
      </c>
      <c r="K50" s="67"/>
      <c r="L50" s="67"/>
      <c r="M50" s="83"/>
    </row>
    <row r="51" spans="1:13" ht="45" customHeight="1" x14ac:dyDescent="0.25">
      <c r="A51" s="193" t="s">
        <v>130</v>
      </c>
      <c r="B51" s="194"/>
      <c r="C51" s="194"/>
      <c r="D51" s="194"/>
      <c r="E51" s="194"/>
      <c r="F51" s="194"/>
      <c r="G51" s="194"/>
      <c r="H51" s="195"/>
      <c r="I51" s="41"/>
      <c r="M51" s="83"/>
    </row>
    <row r="52" spans="1:13" ht="20.100000000000001" customHeight="1" x14ac:dyDescent="0.25">
      <c r="A52" s="187" t="s">
        <v>144</v>
      </c>
      <c r="B52" s="188"/>
      <c r="C52" s="188"/>
      <c r="D52" s="188"/>
      <c r="E52" s="188"/>
      <c r="F52" s="188"/>
      <c r="G52" s="188"/>
      <c r="H52" s="189"/>
      <c r="I52" s="41"/>
    </row>
    <row r="53" spans="1:13" ht="20.100000000000001" customHeight="1" x14ac:dyDescent="0.25">
      <c r="A53" s="82" t="s">
        <v>131</v>
      </c>
      <c r="B53" s="82" t="s">
        <v>135</v>
      </c>
      <c r="C53" s="81" t="s">
        <v>132</v>
      </c>
      <c r="D53" s="82" t="s">
        <v>134</v>
      </c>
      <c r="E53" s="82" t="s">
        <v>131</v>
      </c>
      <c r="F53" s="82" t="s">
        <v>135</v>
      </c>
      <c r="G53" s="82" t="s">
        <v>133</v>
      </c>
      <c r="H53" s="82" t="s">
        <v>134</v>
      </c>
      <c r="I53" s="41"/>
    </row>
    <row r="54" spans="1:13" ht="22.5" customHeight="1" x14ac:dyDescent="0.25">
      <c r="A54" s="79" t="s">
        <v>138</v>
      </c>
      <c r="B54" s="84">
        <v>1500</v>
      </c>
      <c r="C54" s="79"/>
      <c r="D54" s="79">
        <f>B54*C54</f>
        <v>0</v>
      </c>
      <c r="E54" s="28" t="s">
        <v>139</v>
      </c>
      <c r="F54" s="84">
        <v>2000</v>
      </c>
      <c r="G54" s="79"/>
      <c r="H54" s="79">
        <f>F54*G54</f>
        <v>0</v>
      </c>
      <c r="I54" s="41"/>
    </row>
    <row r="55" spans="1:13" ht="20.100000000000001" customHeight="1" x14ac:dyDescent="0.25">
      <c r="A55" s="171" t="s">
        <v>145</v>
      </c>
      <c r="B55" s="172"/>
      <c r="C55" s="172"/>
      <c r="D55" s="172"/>
      <c r="E55" s="172"/>
      <c r="F55" s="172"/>
      <c r="G55" s="172"/>
      <c r="H55" s="173"/>
      <c r="I55" s="41"/>
    </row>
    <row r="56" spans="1:13" ht="20.100000000000001" customHeight="1" x14ac:dyDescent="0.25">
      <c r="A56" s="58"/>
      <c r="B56" s="132" t="s">
        <v>72</v>
      </c>
      <c r="C56" s="133"/>
      <c r="D56" s="134"/>
      <c r="E56" s="44" t="s">
        <v>6</v>
      </c>
      <c r="F56" s="80" t="s">
        <v>137</v>
      </c>
      <c r="G56" s="160" t="s">
        <v>67</v>
      </c>
      <c r="H56" s="161"/>
      <c r="I56" s="41"/>
    </row>
    <row r="57" spans="1:13" ht="19.5" customHeight="1" x14ac:dyDescent="0.25">
      <c r="A57" s="135" t="s">
        <v>73</v>
      </c>
      <c r="B57" s="131" t="s">
        <v>66</v>
      </c>
      <c r="C57" s="97"/>
      <c r="D57" s="98"/>
      <c r="E57" s="54">
        <v>1500</v>
      </c>
      <c r="F57" s="64"/>
      <c r="G57" s="162" t="s">
        <v>68</v>
      </c>
      <c r="H57" s="163"/>
      <c r="I57" s="41"/>
    </row>
    <row r="58" spans="1:13" ht="20.25" customHeight="1" x14ac:dyDescent="0.25">
      <c r="A58" s="136"/>
      <c r="B58" s="131" t="s">
        <v>109</v>
      </c>
      <c r="C58" s="97"/>
      <c r="D58" s="97"/>
      <c r="E58" s="54">
        <v>2000</v>
      </c>
      <c r="F58" s="70"/>
      <c r="G58" s="164"/>
      <c r="H58" s="165"/>
      <c r="I58" s="41"/>
    </row>
    <row r="59" spans="1:13" ht="14.25" customHeight="1" x14ac:dyDescent="0.25">
      <c r="A59" s="136"/>
      <c r="B59" s="174" t="s">
        <v>93</v>
      </c>
      <c r="C59" s="175"/>
      <c r="D59" s="176"/>
      <c r="E59" s="180">
        <v>1500</v>
      </c>
      <c r="F59" s="182"/>
      <c r="G59" s="164"/>
      <c r="H59" s="165"/>
      <c r="I59" s="41"/>
    </row>
    <row r="60" spans="1:13" ht="43.5" customHeight="1" thickBot="1" x14ac:dyDescent="0.3">
      <c r="A60" s="136"/>
      <c r="B60" s="177"/>
      <c r="C60" s="178"/>
      <c r="D60" s="179"/>
      <c r="E60" s="181"/>
      <c r="F60" s="183"/>
      <c r="G60" s="166"/>
      <c r="H60" s="167"/>
      <c r="I60" s="20"/>
    </row>
    <row r="61" spans="1:13" ht="17.25" customHeight="1" thickBot="1" x14ac:dyDescent="0.3">
      <c r="A61" s="158" t="s">
        <v>77</v>
      </c>
      <c r="B61" s="159"/>
      <c r="C61" s="159"/>
      <c r="D61" s="159"/>
      <c r="E61" s="168">
        <f>IF(F59&gt;3,((ABS(3-F59)+1)*E59),IF(F59&gt;0,(1*E59),0))+F57*E57+E58*F58</f>
        <v>0</v>
      </c>
      <c r="F61" s="169"/>
      <c r="G61" s="169"/>
      <c r="H61" s="170"/>
      <c r="I61" s="20"/>
    </row>
    <row r="62" spans="1:13" ht="22.5" customHeight="1" thickBot="1" x14ac:dyDescent="0.3">
      <c r="A62" s="155" t="s">
        <v>69</v>
      </c>
      <c r="B62" s="156"/>
      <c r="C62" s="156"/>
      <c r="D62" s="156"/>
      <c r="E62" s="156"/>
      <c r="F62" s="156"/>
      <c r="G62" s="156"/>
      <c r="H62" s="157"/>
      <c r="I62" s="20"/>
    </row>
    <row r="63" spans="1:13" ht="22.5" customHeight="1" thickBot="1" x14ac:dyDescent="0.3">
      <c r="A63" s="152" t="s">
        <v>70</v>
      </c>
      <c r="B63" s="153"/>
      <c r="C63" s="153"/>
      <c r="D63" s="153"/>
      <c r="E63" s="153"/>
      <c r="F63" s="153"/>
      <c r="G63" s="153"/>
      <c r="H63" s="154"/>
      <c r="I63" s="20"/>
    </row>
    <row r="64" spans="1:13" ht="20.100000000000001" customHeight="1" thickBot="1" x14ac:dyDescent="0.3">
      <c r="A64" s="137" t="s">
        <v>71</v>
      </c>
      <c r="B64" s="138"/>
      <c r="C64" s="138"/>
      <c r="D64" s="138"/>
      <c r="E64" s="138"/>
      <c r="F64" s="138"/>
      <c r="G64" s="138"/>
      <c r="H64" s="139"/>
      <c r="I64" s="25"/>
    </row>
    <row r="65" spans="1:9" ht="20.100000000000001" customHeight="1" x14ac:dyDescent="0.25">
      <c r="A65" s="140" t="s">
        <v>146</v>
      </c>
      <c r="B65" s="141"/>
      <c r="C65" s="141"/>
      <c r="D65" s="141"/>
      <c r="E65" s="141"/>
      <c r="F65" s="141"/>
      <c r="G65" s="141"/>
      <c r="H65" s="142"/>
      <c r="I65" s="59"/>
    </row>
    <row r="66" spans="1:9" ht="20.100000000000001" customHeight="1" x14ac:dyDescent="0.25">
      <c r="A66" s="143" t="s">
        <v>31</v>
      </c>
      <c r="B66" s="92"/>
      <c r="C66" s="92"/>
      <c r="D66" s="92"/>
      <c r="E66" s="92"/>
      <c r="F66" s="92"/>
      <c r="G66" s="92"/>
      <c r="H66" s="144"/>
      <c r="I66" s="53"/>
    </row>
    <row r="67" spans="1:9" ht="20.100000000000001" customHeight="1" thickBot="1" x14ac:dyDescent="0.3">
      <c r="A67" s="145" t="s">
        <v>52</v>
      </c>
      <c r="B67" s="146"/>
      <c r="C67" s="146"/>
      <c r="D67" s="146"/>
      <c r="E67" s="146"/>
      <c r="F67" s="146"/>
      <c r="G67" s="146"/>
      <c r="H67" s="147"/>
      <c r="I67" s="53"/>
    </row>
    <row r="68" spans="1:9" ht="20.100000000000001" customHeight="1" x14ac:dyDescent="0.25">
      <c r="A68" s="89" t="s">
        <v>99</v>
      </c>
      <c r="B68" s="89"/>
      <c r="C68" s="89"/>
      <c r="D68" s="89"/>
      <c r="E68" s="89"/>
      <c r="F68" s="89"/>
      <c r="G68" s="90"/>
      <c r="H68" s="90"/>
      <c r="I68" s="48"/>
    </row>
    <row r="69" spans="1:9" ht="20.100000000000001" customHeight="1" x14ac:dyDescent="0.25">
      <c r="A69" s="89" t="s">
        <v>140</v>
      </c>
      <c r="B69" s="89"/>
      <c r="C69" s="89"/>
      <c r="D69" s="89"/>
      <c r="E69" s="89"/>
      <c r="F69" s="89"/>
      <c r="G69" s="90"/>
      <c r="H69" s="90"/>
      <c r="I69" s="48"/>
    </row>
    <row r="70" spans="1:9" ht="20.100000000000001" customHeight="1" x14ac:dyDescent="0.25">
      <c r="A70" s="148" t="s">
        <v>141</v>
      </c>
      <c r="B70" s="148"/>
      <c r="C70" s="148"/>
      <c r="D70" s="148"/>
      <c r="E70" s="148"/>
      <c r="F70" s="148"/>
      <c r="G70" s="90"/>
      <c r="H70" s="90"/>
      <c r="I70" s="48"/>
    </row>
    <row r="71" spans="1:9" ht="20.100000000000001" customHeight="1" x14ac:dyDescent="0.25">
      <c r="A71" s="48" t="s">
        <v>142</v>
      </c>
      <c r="B71" s="48"/>
      <c r="C71" s="48"/>
      <c r="D71" s="48"/>
      <c r="E71" s="48"/>
      <c r="F71" s="48"/>
      <c r="G71" s="52"/>
      <c r="H71" s="52"/>
      <c r="I71" s="48"/>
    </row>
    <row r="72" spans="1:9" ht="20.100000000000001" customHeight="1" x14ac:dyDescent="0.25">
      <c r="A72" s="2" t="s">
        <v>53</v>
      </c>
      <c r="B72" s="2"/>
      <c r="C72" s="2"/>
      <c r="D72" s="2"/>
      <c r="E72" s="2"/>
      <c r="F72" s="2"/>
      <c r="G72" s="2"/>
      <c r="H72" s="2"/>
      <c r="I72" s="48"/>
    </row>
    <row r="73" spans="1:9" ht="20.100000000000001" customHeight="1" x14ac:dyDescent="0.25">
      <c r="A73" s="89" t="s">
        <v>136</v>
      </c>
      <c r="B73" s="89"/>
      <c r="C73" s="89"/>
      <c r="D73" s="89"/>
      <c r="E73" s="89"/>
      <c r="F73" s="89"/>
      <c r="G73" s="89"/>
      <c r="H73" s="89"/>
      <c r="I73" s="48"/>
    </row>
    <row r="74" spans="1:9" ht="20.100000000000001" customHeight="1" x14ac:dyDescent="0.25">
      <c r="A74" s="37" t="s">
        <v>44</v>
      </c>
      <c r="B74" s="130">
        <f>切結書!C51</f>
        <v>0</v>
      </c>
      <c r="C74" s="130"/>
      <c r="D74" s="130"/>
      <c r="E74" s="130"/>
      <c r="F74" s="51"/>
      <c r="G74" s="37"/>
      <c r="H74" s="51"/>
      <c r="I74" s="22"/>
    </row>
    <row r="75" spans="1:9" ht="20.100000000000001" customHeight="1" x14ac:dyDescent="0.25">
      <c r="A75" s="37" t="s">
        <v>45</v>
      </c>
      <c r="B75" s="130">
        <f>切結書!C52</f>
        <v>0</v>
      </c>
      <c r="C75" s="130"/>
      <c r="D75" s="37"/>
      <c r="E75" s="37"/>
      <c r="F75" s="37"/>
      <c r="G75" s="37"/>
      <c r="H75" s="37"/>
      <c r="I75" s="22"/>
    </row>
    <row r="76" spans="1:9" ht="20.100000000000001" customHeight="1" x14ac:dyDescent="0.25">
      <c r="A76" s="130" t="str">
        <f>切結書!C54</f>
        <v>填表日期：2023 年  月  日</v>
      </c>
      <c r="B76" s="130"/>
      <c r="C76" s="130"/>
      <c r="D76" s="130"/>
      <c r="E76" s="130"/>
      <c r="F76" s="130"/>
      <c r="G76" s="130"/>
      <c r="H76" s="130"/>
      <c r="I76" s="22"/>
    </row>
    <row r="77" spans="1:9" ht="20.100000000000001" hidden="1" customHeight="1" x14ac:dyDescent="0.25"/>
    <row r="78" spans="1:9" ht="20.100000000000001" hidden="1" customHeight="1" x14ac:dyDescent="0.25"/>
    <row r="79" spans="1:9" x14ac:dyDescent="0.25"/>
    <row r="80" spans="1: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sheetProtection selectLockedCells="1"/>
  <dataConsolidate/>
  <mergeCells count="99">
    <mergeCell ref="F5:H5"/>
    <mergeCell ref="A6:B6"/>
    <mergeCell ref="A8:H8"/>
    <mergeCell ref="A11:C11"/>
    <mergeCell ref="F6:H6"/>
    <mergeCell ref="C6:D6"/>
    <mergeCell ref="F11:G11"/>
    <mergeCell ref="D11:E11"/>
    <mergeCell ref="A7:B7"/>
    <mergeCell ref="F7:H7"/>
    <mergeCell ref="C7:D7"/>
    <mergeCell ref="A10:H10"/>
    <mergeCell ref="A1:H1"/>
    <mergeCell ref="B13:C13"/>
    <mergeCell ref="D13:E13"/>
    <mergeCell ref="F13:G13"/>
    <mergeCell ref="B15:C15"/>
    <mergeCell ref="D15:E15"/>
    <mergeCell ref="F15:G15"/>
    <mergeCell ref="D12:E12"/>
    <mergeCell ref="F12:G12"/>
    <mergeCell ref="A9:H9"/>
    <mergeCell ref="A2:H2"/>
    <mergeCell ref="A3:H3"/>
    <mergeCell ref="A4:B4"/>
    <mergeCell ref="C4:H4"/>
    <mergeCell ref="A5:B5"/>
    <mergeCell ref="C5:D5"/>
    <mergeCell ref="A52:H52"/>
    <mergeCell ref="D48:D50"/>
    <mergeCell ref="A51:H51"/>
    <mergeCell ref="A18:H18"/>
    <mergeCell ref="B58:D58"/>
    <mergeCell ref="D38:H38"/>
    <mergeCell ref="A46:D46"/>
    <mergeCell ref="D39:H39"/>
    <mergeCell ref="D40:H40"/>
    <mergeCell ref="E46:H46"/>
    <mergeCell ref="A45:H45"/>
    <mergeCell ref="D41:H41"/>
    <mergeCell ref="F24:H24"/>
    <mergeCell ref="D27:H27"/>
    <mergeCell ref="B14:C14"/>
    <mergeCell ref="F22:H22"/>
    <mergeCell ref="A26:H26"/>
    <mergeCell ref="A28:A30"/>
    <mergeCell ref="A63:H63"/>
    <mergeCell ref="A62:H62"/>
    <mergeCell ref="A61:D61"/>
    <mergeCell ref="G56:H56"/>
    <mergeCell ref="G57:H60"/>
    <mergeCell ref="E61:H61"/>
    <mergeCell ref="A55:H55"/>
    <mergeCell ref="B59:D60"/>
    <mergeCell ref="E59:E60"/>
    <mergeCell ref="F59:F60"/>
    <mergeCell ref="A37:H37"/>
    <mergeCell ref="F17:H17"/>
    <mergeCell ref="A76:H76"/>
    <mergeCell ref="B57:D57"/>
    <mergeCell ref="B56:D56"/>
    <mergeCell ref="A57:A60"/>
    <mergeCell ref="A64:H64"/>
    <mergeCell ref="A65:H65"/>
    <mergeCell ref="A66:H66"/>
    <mergeCell ref="A73:H73"/>
    <mergeCell ref="A67:H67"/>
    <mergeCell ref="G68:H70"/>
    <mergeCell ref="A68:F68"/>
    <mergeCell ref="A69:F69"/>
    <mergeCell ref="A70:F70"/>
    <mergeCell ref="B75:C75"/>
    <mergeCell ref="B74:E74"/>
    <mergeCell ref="A16:E16"/>
    <mergeCell ref="F16:H16"/>
    <mergeCell ref="A17:E17"/>
    <mergeCell ref="B20:D20"/>
    <mergeCell ref="B23:D23"/>
    <mergeCell ref="F23:H23"/>
    <mergeCell ref="B22:D22"/>
    <mergeCell ref="F21:H21"/>
    <mergeCell ref="F20:H20"/>
    <mergeCell ref="B21:D21"/>
    <mergeCell ref="A12:A13"/>
    <mergeCell ref="B12:C12"/>
    <mergeCell ref="A42:H42"/>
    <mergeCell ref="A36:H36"/>
    <mergeCell ref="F14:G14"/>
    <mergeCell ref="D14:E14"/>
    <mergeCell ref="D28:H28"/>
    <mergeCell ref="D29:H29"/>
    <mergeCell ref="D30:H30"/>
    <mergeCell ref="D34:H34"/>
    <mergeCell ref="D31:H31"/>
    <mergeCell ref="D35:H35"/>
    <mergeCell ref="A33:H33"/>
    <mergeCell ref="A32:H32"/>
    <mergeCell ref="A14:A15"/>
    <mergeCell ref="B24:D24"/>
  </mergeCells>
  <phoneticPr fontId="8" type="noConversion"/>
  <conditionalFormatting sqref="C39 H12:H15">
    <cfRule type="expression" dxfId="8" priority="18" stopIfTrue="1">
      <formula>C12=0</formula>
    </cfRule>
  </conditionalFormatting>
  <conditionalFormatting sqref="F16:H17">
    <cfRule type="expression" dxfId="7" priority="17" stopIfTrue="1">
      <formula>F16=0</formula>
    </cfRule>
  </conditionalFormatting>
  <conditionalFormatting sqref="C35">
    <cfRule type="expression" dxfId="6" priority="13" stopIfTrue="1">
      <formula>C35=0</formula>
    </cfRule>
  </conditionalFormatting>
  <conditionalFormatting sqref="C41">
    <cfRule type="expression" dxfId="5" priority="12" stopIfTrue="1">
      <formula>C41=0</formula>
    </cfRule>
  </conditionalFormatting>
  <conditionalFormatting sqref="H48:H50">
    <cfRule type="expression" dxfId="4" priority="11" stopIfTrue="1">
      <formula>H48=0</formula>
    </cfRule>
  </conditionalFormatting>
  <conditionalFormatting sqref="D48:D50">
    <cfRule type="expression" dxfId="3" priority="9" stopIfTrue="1">
      <formula>$D$48=0</formula>
    </cfRule>
  </conditionalFormatting>
  <conditionalFormatting sqref="C29">
    <cfRule type="expression" dxfId="2" priority="8" stopIfTrue="1">
      <formula>$C$29=0</formula>
    </cfRule>
  </conditionalFormatting>
  <conditionalFormatting sqref="C30">
    <cfRule type="expression" dxfId="1" priority="7" stopIfTrue="1">
      <formula>$C$30=0</formula>
    </cfRule>
  </conditionalFormatting>
  <conditionalFormatting sqref="C40">
    <cfRule type="expression" dxfId="0" priority="6" stopIfTrue="1">
      <formula>C40=0</formula>
    </cfRule>
  </conditionalFormatting>
  <dataValidations count="8">
    <dataValidation type="custom" allowBlank="1" showInputMessage="1" showErrorMessage="1" error="9/23(六)已超過單日基本便當上限" sqref="B48:C48">
      <formula1>AND(B48&lt;=$D$48,$J$48&lt;=$D$48)</formula1>
    </dataValidation>
    <dataValidation type="custom" allowBlank="1" showInputMessage="1" showErrorMessage="1" error="9/24(日)已超過單日基本便當上限" sqref="B49:C49">
      <formula1>AND(B49&lt;=$D$48,$J$49&lt;=$D$48)</formula1>
    </dataValidation>
    <dataValidation type="custom" allowBlank="1" showInputMessage="1" showErrorMessage="1" error="9/25(一)已超過單日基本便當上限" sqref="B50:C50">
      <formula1>AND(B50&lt;=$D$48,$J$50&lt;=$D$48)</formula1>
    </dataValidation>
    <dataValidation type="textLength" operator="equal" allowBlank="1" showInputMessage="1" showErrorMessage="1" sqref="J6:J7">
      <formula1>1</formula1>
    </dataValidation>
    <dataValidation type="whole" allowBlank="1" showInputMessage="1" showErrorMessage="1" sqref="J48">
      <formula1>0</formula1>
      <formula2>D48</formula2>
    </dataValidation>
    <dataValidation type="whole" allowBlank="1" showInputMessage="1" showErrorMessage="1" sqref="J50">
      <formula1>0</formula1>
      <formula2>D48</formula2>
    </dataValidation>
    <dataValidation type="whole" allowBlank="1" showInputMessage="1" showErrorMessage="1" sqref="J49">
      <formula1>0</formula1>
      <formula2>D48</formula2>
    </dataValidation>
    <dataValidation allowBlank="1" showInputMessage="1" showErrorMessage="1" errorTitle="超出免費人數" error="請將超出免費人數之數量填寫在[晚宴增加人數]中" sqref="B44"/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2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27</xdr:row>
                    <xdr:rowOff>38100</xdr:rowOff>
                  </from>
                  <to>
                    <xdr:col>1</xdr:col>
                    <xdr:colOff>771525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2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29</xdr:row>
                    <xdr:rowOff>19050</xdr:rowOff>
                  </from>
                  <to>
                    <xdr:col>2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17</xdr:row>
                    <xdr:rowOff>9525</xdr:rowOff>
                  </from>
                  <to>
                    <xdr:col>2</xdr:col>
                    <xdr:colOff>323850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2</xdr:col>
                    <xdr:colOff>590550</xdr:colOff>
                    <xdr:row>5</xdr:row>
                    <xdr:rowOff>85725</xdr:rowOff>
                  </from>
                  <to>
                    <xdr:col>4</xdr:col>
                    <xdr:colOff>19050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切結書</vt:lpstr>
      <vt:lpstr>展覽報名表</vt:lpstr>
      <vt:lpstr>切結書!Print_Area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2023-07-13T01:28:17Z</cp:lastPrinted>
  <dcterms:created xsi:type="dcterms:W3CDTF">2020-05-22T08:05:00Z</dcterms:created>
  <dcterms:modified xsi:type="dcterms:W3CDTF">2023-07-19T05:54:39Z</dcterms:modified>
</cp:coreProperties>
</file>