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7\Downloads\"/>
    </mc:Choice>
  </mc:AlternateContent>
  <workbookProtection workbookAlgorithmName="SHA-512" workbookHashValue="64dSAfgx+6TVn1uKuS69OCncXrnxaSuN1GSxJLOS6Pp2pRX07E/9mYXnofh7paq048Z60RSR8nSM0wcuAFtdAA==" workbookSaltValue="/KtFwWynnXe4os1X4ANimA==" workbookSpinCount="100000" lockStructure="1"/>
  <bookViews>
    <workbookView xWindow="0" yWindow="0" windowWidth="25125" windowHeight="11265" activeTab="2"/>
  </bookViews>
  <sheets>
    <sheet name="切結書" sheetId="1" r:id="rId1"/>
    <sheet name="展覽報名表" sheetId="12" r:id="rId2"/>
    <sheet name="衣服圖片及呎吋" sheetId="13" r:id="rId3"/>
  </sheets>
  <definedNames>
    <definedName name="_xlnm.Print_Area" localSheetId="0">切結書!$A:$D</definedName>
    <definedName name="_xlnm.Print_Area" localSheetId="2">衣服圖片及呎吋!$A$1:$K$24</definedName>
    <definedName name="_xlnm.Print_Area" localSheetId="1">展覽報名表!$A$2:$H$86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3" l="1"/>
  <c r="I17" i="13"/>
  <c r="G17" i="13"/>
  <c r="E17" i="13"/>
  <c r="C17" i="13"/>
  <c r="K16" i="13"/>
  <c r="I16" i="13"/>
  <c r="G16" i="13"/>
  <c r="E16" i="13"/>
  <c r="C16" i="13"/>
  <c r="K15" i="13"/>
  <c r="I15" i="13"/>
  <c r="G15" i="13"/>
  <c r="E15" i="13"/>
  <c r="C15" i="13"/>
  <c r="K14" i="13"/>
  <c r="I14" i="13"/>
  <c r="G14" i="13"/>
  <c r="E14" i="13"/>
  <c r="C14" i="13"/>
  <c r="K13" i="13"/>
  <c r="I13" i="13"/>
  <c r="G13" i="13"/>
  <c r="E13" i="13"/>
  <c r="C13" i="13"/>
  <c r="K12" i="13"/>
  <c r="I12" i="13"/>
  <c r="G12" i="13"/>
  <c r="E12" i="13"/>
  <c r="C12" i="13"/>
  <c r="C31" i="12"/>
  <c r="C30" i="12"/>
  <c r="G70" i="12" l="1"/>
  <c r="C70" i="12"/>
  <c r="K6" i="12" l="1"/>
  <c r="AS4" i="12" s="1"/>
  <c r="H13" i="12"/>
  <c r="H14" i="12"/>
  <c r="F48" i="1" l="1"/>
  <c r="H16" i="12" l="1"/>
  <c r="H15" i="12"/>
  <c r="F18" i="12" l="1"/>
  <c r="E62" i="12"/>
  <c r="BK4" i="12" s="1"/>
  <c r="S4" i="12"/>
  <c r="BU4" i="12"/>
  <c r="BT4" i="12"/>
  <c r="BS4" i="12"/>
  <c r="BR4" i="12"/>
  <c r="BO4" i="12"/>
  <c r="BF4" i="12"/>
  <c r="BD4" i="12"/>
  <c r="BB4" i="12"/>
  <c r="AZ4" i="12"/>
  <c r="AV4" i="12"/>
  <c r="AR4" i="12"/>
  <c r="AG4" i="12"/>
  <c r="AD4" i="12"/>
  <c r="AA4" i="12"/>
  <c r="R4" i="12"/>
  <c r="Q4" i="12"/>
  <c r="J46" i="12"/>
  <c r="D49" i="12" s="1"/>
  <c r="K58" i="12"/>
  <c r="BJ4" i="12" s="1"/>
  <c r="J49" i="12"/>
  <c r="K51" i="12"/>
  <c r="AP4" i="12" s="1"/>
  <c r="K50" i="12"/>
  <c r="AM4" i="12" s="1"/>
  <c r="K49" i="12"/>
  <c r="K30" i="12"/>
  <c r="V4" i="12" s="1"/>
  <c r="H55" i="12"/>
  <c r="D55" i="12"/>
  <c r="D45" i="12"/>
  <c r="F45" i="12" s="1"/>
  <c r="K52" i="12" l="1"/>
  <c r="BH4" i="12" s="1"/>
  <c r="AJ4" i="12"/>
  <c r="L49" i="12"/>
  <c r="AK4" i="12" s="1"/>
  <c r="BM4" i="12"/>
  <c r="H45" i="12"/>
  <c r="AI4" i="12"/>
  <c r="AL4" i="12"/>
  <c r="AO4" i="12"/>
  <c r="BL4" i="12"/>
  <c r="C42" i="12"/>
  <c r="BG4" i="12" s="1"/>
  <c r="C41" i="12"/>
  <c r="BE4" i="12" s="1"/>
  <c r="C40" i="12"/>
  <c r="BC4" i="12" s="1"/>
  <c r="C32" i="12"/>
  <c r="L32" i="12" s="1"/>
  <c r="AY4" i="12" s="1"/>
  <c r="L31" i="12"/>
  <c r="AX4" i="12" s="1"/>
  <c r="L52" i="12" l="1"/>
  <c r="BI4" i="12" s="1"/>
  <c r="L30" i="12"/>
  <c r="AW4" i="12" s="1"/>
  <c r="BN4" i="12"/>
  <c r="F17" i="12" l="1"/>
  <c r="T4" i="12" l="1"/>
  <c r="AT4" i="12"/>
  <c r="Y4" i="12"/>
  <c r="P4" i="12"/>
  <c r="J41" i="12"/>
  <c r="J42" i="12"/>
  <c r="J40" i="12"/>
  <c r="A83" i="12"/>
  <c r="K40" i="12" l="1"/>
  <c r="AB4" i="12" s="1"/>
  <c r="Z4" i="12"/>
  <c r="K42" i="12"/>
  <c r="AH4" i="12" s="1"/>
  <c r="AF4" i="12"/>
  <c r="K41" i="12"/>
  <c r="AE4" i="12" s="1"/>
  <c r="AC4" i="12"/>
  <c r="AU4" i="12"/>
  <c r="H51" i="12"/>
  <c r="H50" i="12"/>
  <c r="H49" i="12"/>
  <c r="B81" i="12" l="1"/>
  <c r="B82" i="12" l="1"/>
  <c r="K19" i="12" l="1"/>
  <c r="K32" i="12" l="1"/>
  <c r="X4" i="12" s="1"/>
  <c r="K31" i="12"/>
  <c r="W4" i="12" s="1"/>
  <c r="K29" i="12"/>
  <c r="U4" i="12" s="1"/>
  <c r="C36" i="12" l="1"/>
  <c r="J50" i="12"/>
  <c r="L50" i="12" s="1"/>
  <c r="AN4" i="12" s="1"/>
  <c r="J51" i="12"/>
  <c r="L51" i="12" s="1"/>
  <c r="AQ4" i="12" s="1"/>
  <c r="BA4" i="12" l="1"/>
  <c r="L34" i="12"/>
  <c r="K64" i="12" s="1"/>
  <c r="C29" i="12"/>
  <c r="L64" i="12" l="1"/>
  <c r="BQ4" i="12" s="1"/>
  <c r="BP4" i="12"/>
  <c r="O4" i="12"/>
</calcChain>
</file>

<file path=xl/sharedStrings.xml><?xml version="1.0" encoding="utf-8"?>
<sst xmlns="http://schemas.openxmlformats.org/spreadsheetml/2006/main" count="346" uniqueCount="283">
  <si>
    <t>承租桌子</t>
    <phoneticPr fontId="2" type="noConversion"/>
  </si>
  <si>
    <t>承租桌巾</t>
    <phoneticPr fontId="2" type="noConversion"/>
  </si>
  <si>
    <t>承租椅子</t>
    <phoneticPr fontId="2" type="noConversion"/>
  </si>
  <si>
    <t>葷食</t>
  </si>
  <si>
    <t>素食</t>
    <phoneticPr fontId="2" type="noConversion"/>
  </si>
  <si>
    <t>日期</t>
    <phoneticPr fontId="2" type="noConversion"/>
  </si>
  <si>
    <t>金額</t>
  </si>
  <si>
    <t>金額</t>
    <phoneticPr fontId="2" type="noConversion"/>
  </si>
  <si>
    <t>參展產品2</t>
  </si>
  <si>
    <t>參展產品3</t>
  </si>
  <si>
    <t>參展產品5</t>
  </si>
  <si>
    <t>參展產品7</t>
  </si>
  <si>
    <t>參展產品8</t>
  </si>
  <si>
    <t>參展產品9</t>
  </si>
  <si>
    <t>參展產品10</t>
  </si>
  <si>
    <t>會員代表姓名</t>
    <phoneticPr fontId="2" type="noConversion"/>
  </si>
  <si>
    <t>參展產品1</t>
    <phoneticPr fontId="2" type="noConversion"/>
  </si>
  <si>
    <t>參展產品6</t>
    <phoneticPr fontId="2" type="noConversion"/>
  </si>
  <si>
    <t xml:space="preserve"> </t>
    <phoneticPr fontId="2" type="noConversion"/>
  </si>
  <si>
    <t>展覽攤位區分</t>
    <phoneticPr fontId="8" type="noConversion"/>
  </si>
  <si>
    <t>小計金額</t>
    <phoneticPr fontId="8" type="noConversion"/>
  </si>
  <si>
    <t>總計攤位數量</t>
    <phoneticPr fontId="8" type="noConversion"/>
  </si>
  <si>
    <t>110V單相 15安培 (每攤位免費110V插座1個)</t>
    <phoneticPr fontId="8" type="noConversion"/>
  </si>
  <si>
    <t>220V 超過15安培之需求，請另行洽詢！</t>
    <phoneticPr fontId="8" type="noConversion"/>
  </si>
  <si>
    <t>需求噸數</t>
    <phoneticPr fontId="8" type="noConversion"/>
  </si>
  <si>
    <t>項目</t>
    <phoneticPr fontId="8" type="noConversion"/>
  </si>
  <si>
    <t>需求數量</t>
    <phoneticPr fontId="8" type="noConversion"/>
  </si>
  <si>
    <t>說明</t>
    <phoneticPr fontId="8" type="noConversion"/>
  </si>
  <si>
    <r>
      <t>2.</t>
    </r>
    <r>
      <rPr>
        <sz val="12"/>
        <color indexed="8"/>
        <rFont val="標楷體"/>
        <family val="4"/>
        <charset val="136"/>
      </rPr>
      <t>未登記之展品以及未通過審查之展品將禁止於展場陳列展出。</t>
    </r>
    <phoneticPr fontId="2" type="noConversion"/>
  </si>
  <si>
    <t>展覽需求</t>
    <phoneticPr fontId="8" type="noConversion"/>
  </si>
  <si>
    <t>單日上限量</t>
    <phoneticPr fontId="2" type="noConversion"/>
  </si>
  <si>
    <t>電力</t>
    <phoneticPr fontId="2" type="noConversion"/>
  </si>
  <si>
    <t>特殊用電</t>
    <phoneticPr fontId="2" type="noConversion"/>
  </si>
  <si>
    <t>標準用電</t>
    <phoneticPr fontId="2" type="noConversion"/>
  </si>
  <si>
    <t>特殊用水</t>
    <phoneticPr fontId="2" type="noConversion"/>
  </si>
  <si>
    <t>聯絡人電話</t>
    <phoneticPr fontId="2" type="noConversion"/>
  </si>
  <si>
    <t>聯絡人
姓名及職稱</t>
    <phoneticPr fontId="2" type="noConversion"/>
  </si>
  <si>
    <t xml:space="preserve">      </t>
    <phoneticPr fontId="2" type="noConversion"/>
  </si>
  <si>
    <t xml:space="preserve">     入口處進入，如有違反規定者將面臨相關罰則。</t>
    <phoneticPr fontId="2" type="noConversion"/>
  </si>
  <si>
    <t xml:space="preserve">   長600x寬300公分，示意圖如以下圖示：   </t>
    <phoneticPr fontId="2" type="noConversion"/>
  </si>
  <si>
    <r>
      <t>三.展覽地點：</t>
    </r>
    <r>
      <rPr>
        <b/>
        <sz val="12"/>
        <color indexed="8"/>
        <rFont val="標楷體"/>
        <family val="4"/>
        <charset val="136"/>
      </rPr>
      <t>雲林縣虎尾高鐵特定區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</si>
  <si>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公司名稱：</t>
    <phoneticPr fontId="2" type="noConversion"/>
  </si>
  <si>
    <t>負 責 人：</t>
    <phoneticPr fontId="2" type="noConversion"/>
  </si>
  <si>
    <t>九.商品擺設禁止超出「付費使用範圍」之行人走道、帳棚外，嚴禁將商品於人行走道上操作。</t>
    <phoneticPr fontId="2" type="noConversion"/>
  </si>
  <si>
    <t xml:space="preserve">     ◎ 橫向布條參考尺寸:W680*H60cm</t>
    <phoneticPr fontId="2" type="noConversion"/>
  </si>
  <si>
    <t xml:space="preserve">     3.如有進行噴霧或送風之廠商，請調整水霧方向或送風距離，避免影響其他展商。</t>
    <phoneticPr fontId="2" type="noConversion"/>
  </si>
  <si>
    <r>
      <t>一.參展資格：</t>
    </r>
    <r>
      <rPr>
        <b/>
        <sz val="12"/>
        <color indexed="8"/>
        <rFont val="標楷體"/>
        <family val="4"/>
        <charset val="136"/>
      </rPr>
      <t>台灣農業設施協會會員及非會員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</si>
  <si>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r>
      <t xml:space="preserve">     1.</t>
    </r>
    <r>
      <rPr>
        <sz val="12"/>
        <color indexed="8"/>
        <rFont val="標楷體"/>
        <family val="4"/>
        <charset val="136"/>
      </rPr>
      <t>參展的攤位廠商須與申請廠商相符，嚴禁私下轉租攤位，如有違反規定者將面臨相關處份。</t>
    </r>
    <phoneticPr fontId="2" type="noConversion"/>
  </si>
  <si>
    <t>3.以上參展產品請附電子目錄，未附者不予以受理</t>
    <phoneticPr fontId="2" type="noConversion"/>
  </si>
  <si>
    <t>※ 由雲林縣政府及台灣農業設施協會共同審查參展資格。</t>
    <phoneticPr fontId="2" type="noConversion"/>
  </si>
  <si>
    <t>攤位規格：3米寬x9米深x4米高。因需保留3米人行走道，實際可用大小：3米寬x6米深x4米高。</t>
    <phoneticPr fontId="2" type="noConversion"/>
  </si>
  <si>
    <t>七.攤位選擇:採以下原則，本會依照分區排定，將擇期召開展前說明會公布位置:</t>
    <phoneticPr fontId="2" type="noConversion"/>
  </si>
  <si>
    <r>
      <t>十一.</t>
    </r>
    <r>
      <rPr>
        <sz val="12"/>
        <color indexed="8"/>
        <rFont val="標楷體"/>
        <family val="4"/>
        <charset val="136"/>
      </rPr>
      <t>展覽期間需注意：</t>
    </r>
    <phoneticPr fontId="2" type="noConversion"/>
  </si>
  <si>
    <t xml:space="preserve">     2.如有使用麥克風、大聲公、音響之廠商，請注意現場聲量，聲音勿過大，避免影響其他展商。</t>
    <phoneticPr fontId="2" type="noConversion"/>
  </si>
  <si>
    <t xml:space="preserve">     懸掛規格如以下圖示: </t>
    <phoneticPr fontId="2" type="noConversion"/>
  </si>
  <si>
    <t xml:space="preserve">         (同意請打勾) </t>
    <phoneticPr fontId="2" type="noConversion"/>
  </si>
  <si>
    <t xml:space="preserve">       ＊本切結書請確實填寫並簽名用印(未確實完成則恕不受理)</t>
    <phoneticPr fontId="2" type="noConversion"/>
  </si>
  <si>
    <t xml:space="preserve">     ◎ A+B區尺寸：寬300*高230公分</t>
    <phoneticPr fontId="2" type="noConversion"/>
  </si>
  <si>
    <t xml:space="preserve">     ◎ A區尺寸：寬300公分*高121公分。</t>
    <phoneticPr fontId="2" type="noConversion"/>
  </si>
  <si>
    <t>訂購攤位數量</t>
    <phoneticPr fontId="8" type="noConversion"/>
  </si>
  <si>
    <t>是否使用空壓機、發電機或高噪音機具</t>
    <phoneticPr fontId="2" type="noConversion"/>
  </si>
  <si>
    <t>基本A4-單面1頁(個人會員)</t>
    <phoneticPr fontId="2" type="noConversion"/>
  </si>
  <si>
    <t>說明</t>
    <phoneticPr fontId="2" type="noConversion"/>
  </si>
  <si>
    <t>接受檔案(擇ㄧ):
1.JPG 300 dpi以上
2.PDF檔
3.AI檔17版以下
4.CDR檔18版以下
5.EPS檔
※ 3~5項需再另附圖檔</t>
    <phoneticPr fontId="2" type="noConversion"/>
  </si>
  <si>
    <t>※ 會員廠商需自行請專業設計公司完成廣告檔，再將廣告檔提供至本會。</t>
    <phoneticPr fontId="2" type="noConversion"/>
  </si>
  <si>
    <t>※ 為求整體印刷品質，不接受舊DM掃描檔及JPG檔等會失真的檔案(300dpi以下)。</t>
    <phoneticPr fontId="2" type="noConversion"/>
  </si>
  <si>
    <t>注意事項</t>
    <phoneticPr fontId="8" type="noConversion"/>
  </si>
  <si>
    <t>內容(需為彩色)</t>
    <phoneticPr fontId="8" type="noConversion"/>
  </si>
  <si>
    <t>一般內頁</t>
    <phoneticPr fontId="2" type="noConversion"/>
  </si>
  <si>
    <t xml:space="preserve">   1.攤位數，攤位多者先選，2.報名繳費日期，越早繳費完成，可優先選擇。</t>
    <phoneticPr fontId="2" type="noConversion"/>
  </si>
  <si>
    <r>
      <t>十二.</t>
    </r>
    <r>
      <rPr>
        <sz val="12"/>
        <color indexed="8"/>
        <rFont val="標楷體"/>
        <family val="4"/>
        <charset val="136"/>
      </rPr>
      <t>最後一日撤展時間：為考量公共安全，所有各式車輛在下午3:30後方能進入會場，且一律由管制</t>
    </r>
    <phoneticPr fontId="2" type="noConversion"/>
  </si>
  <si>
    <t>總金額</t>
    <phoneticPr fontId="8" type="noConversion"/>
  </si>
  <si>
    <t>參展產品4</t>
    <phoneticPr fontId="2" type="noConversion"/>
  </si>
  <si>
    <r>
      <t>搭棚攤位(3x6x4) m</t>
    </r>
    <r>
      <rPr>
        <vertAlign val="superscript"/>
        <sz val="12"/>
        <color theme="1"/>
        <rFont val="標楷體"/>
        <family val="4"/>
        <charset val="136"/>
      </rPr>
      <t>3</t>
    </r>
    <r>
      <rPr>
        <sz val="12"/>
        <color theme="1"/>
        <rFont val="標楷體"/>
        <family val="4"/>
        <charset val="136"/>
      </rPr>
      <t xml:space="preserve">      </t>
    </r>
    <phoneticPr fontId="8" type="noConversion"/>
  </si>
  <si>
    <t xml:space="preserve">   具等，但可做為贈品、招待用品，如勸導仍未改善者將要求廠商撤展並不退還後續展覽費用。</t>
    <phoneticPr fontId="2" type="noConversion"/>
  </si>
  <si>
    <t>五.在攤位上不得展示及販售非設施相關資材及農特產品，如鍋碗民生用品、花生、地瓜、冰淇淋、玩</t>
    <phoneticPr fontId="2" type="noConversion"/>
  </si>
  <si>
    <t>八.展會期間，禁止汽車、露營車、貨車等汽機車停靠於攤位上，展示產品需卸下，陳列於桌面及地面</t>
    <phoneticPr fontId="2" type="noConversion"/>
  </si>
  <si>
    <t xml:space="preserve">   上展示;嚴禁上述車輛行駛於展會場地。</t>
    <phoneticPr fontId="2" type="noConversion"/>
  </si>
  <si>
    <t>十.攤位平面尺寸為：長900x寬300公分，需留300公分人行走道區，實際產品可用展式區平面尺寸為</t>
    <phoneticPr fontId="2" type="noConversion"/>
  </si>
  <si>
    <t>四.展覽產品：需附目錄備審，佈展期間及開展3天，雲林縣政府及本協會工作人員，將對每一個攤位</t>
    <phoneticPr fontId="2" type="noConversion"/>
  </si>
  <si>
    <t>會員</t>
    <phoneticPr fontId="8" type="noConversion"/>
  </si>
  <si>
    <r>
      <rPr>
        <b/>
        <sz val="12"/>
        <color indexed="8"/>
        <rFont val="標楷體"/>
        <family val="4"/>
        <charset val="136"/>
      </rPr>
      <t>基本便當</t>
    </r>
    <r>
      <rPr>
        <sz val="12"/>
        <color indexed="8"/>
        <rFont val="標楷體"/>
        <family val="4"/>
        <charset val="136"/>
      </rPr>
      <t>數量</t>
    </r>
    <phoneticPr fontId="2" type="noConversion"/>
  </si>
  <si>
    <t>十三.帳棚內懸掛海報帆布規範：可懸掛海報帆布區域大小為  A:寬300*高121公分或是A+B:寬300*高2</t>
    <phoneticPr fontId="2" type="noConversion"/>
  </si>
  <si>
    <t xml:space="preserve">     30公分，為保持帳篷通風與安全，懸掛海報帆布區域就A或A+B區域其一選擇，以免影響公共安全。</t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</si>
  <si>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一攤位免費提供1張</t>
    </r>
    <r>
      <rPr>
        <sz val="12"/>
        <color theme="1"/>
        <rFont val="標楷體"/>
        <family val="4"/>
        <charset val="136"/>
      </rPr>
      <t>(長180x寬60cm)，追加桌子每張200元。</t>
    </r>
    <phoneticPr fontId="2" type="noConversion"/>
  </si>
  <si>
    <r>
      <rPr>
        <b/>
        <sz val="10"/>
        <color rgb="FF7030A0"/>
        <rFont val="標楷體"/>
        <family val="4"/>
        <charset val="136"/>
      </rPr>
      <t>一攤位免費提供1條</t>
    </r>
    <r>
      <rPr>
        <sz val="10"/>
        <rFont val="標楷體"/>
        <family val="4"/>
        <charset val="136"/>
      </rPr>
      <t>(長270x寬150cm)，追加每條80元。遺失費用$450/條</t>
    </r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</si>
  <si>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一攤位免費提供2張</t>
    </r>
    <r>
      <rPr>
        <sz val="12"/>
        <color theme="1"/>
        <rFont val="標楷體"/>
        <family val="4"/>
        <charset val="136"/>
      </rPr>
      <t>，追加椅子每張20元。</t>
    </r>
    <phoneticPr fontId="2" type="noConversion"/>
  </si>
  <si>
    <t>基本A4-單面3頁(團體會員)，追加頁數1,000元/頁</t>
    <phoneticPr fontId="2" type="noConversion"/>
  </si>
  <si>
    <r>
      <rPr>
        <b/>
        <sz val="12"/>
        <color indexed="8"/>
        <rFont val="標楷體"/>
        <family val="4"/>
        <charset val="136"/>
      </rPr>
      <t>增訂便當</t>
    </r>
    <r>
      <rPr>
        <sz val="12"/>
        <color indexed="8"/>
        <rFont val="標楷體"/>
        <family val="4"/>
        <charset val="136"/>
      </rPr>
      <t>數量 (110元/個)</t>
    </r>
    <phoneticPr fontId="2" type="noConversion"/>
  </si>
  <si>
    <t>非會員</t>
    <phoneticPr fontId="8" type="noConversion"/>
  </si>
  <si>
    <r>
      <rPr>
        <sz val="11"/>
        <color indexed="8"/>
        <rFont val="標楷體"/>
        <family val="4"/>
        <charset val="136"/>
      </rPr>
      <t>一攤位三日用水量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標楷體"/>
        <family val="4"/>
        <charset val="136"/>
      </rPr>
      <t>噸</t>
    </r>
    <r>
      <rPr>
        <sz val="11"/>
        <color indexed="8"/>
        <rFont val="Times New Roman"/>
        <family val="1"/>
      </rPr>
      <t>1,200</t>
    </r>
    <r>
      <rPr>
        <sz val="11"/>
        <color indexed="8"/>
        <rFont val="標楷體"/>
        <family val="4"/>
        <charset val="136"/>
      </rPr>
      <t>元，填前方需求噸數，</t>
    </r>
    <r>
      <rPr>
        <sz val="11"/>
        <color rgb="FFFF0000"/>
        <rFont val="標楷體"/>
        <family val="4"/>
        <charset val="136"/>
      </rPr>
      <t>需自備儲水桶</t>
    </r>
    <phoneticPr fontId="2" type="noConversion"/>
  </si>
  <si>
    <t>用水需求-如設備需持續用水，請填寫用水需求</t>
    <phoneticPr fontId="8" type="noConversion"/>
  </si>
  <si>
    <t>用電需求-請在框框內勾選，費用會自動計算</t>
    <phoneticPr fontId="8" type="noConversion"/>
  </si>
  <si>
    <r>
      <t>※ 本表及附參展產品目錄，用印後請掃描或正本回傳</t>
    </r>
    <r>
      <rPr>
        <b/>
        <sz val="12"/>
        <color indexed="8"/>
        <rFont val="標楷體"/>
        <family val="4"/>
        <charset val="136"/>
      </rPr>
      <t>台灣農業設施協會</t>
    </r>
    <r>
      <rPr>
        <sz val="12"/>
        <color indexed="8"/>
        <rFont val="標楷體"/>
        <family val="4"/>
        <charset val="136"/>
      </rPr>
      <t xml:space="preserve">。 </t>
    </r>
    <phoneticPr fontId="2" type="noConversion"/>
  </si>
  <si>
    <t xml:space="preserve">搭棚攤位(3x6x4) m3  </t>
    <phoneticPr fontId="8" type="noConversion"/>
  </si>
  <si>
    <t>便當需求   (免費便當數量:1搭棚攤位/2個/單日；1空地搭建/4個/單日)</t>
    <phoneticPr fontId="8" type="noConversion"/>
  </si>
  <si>
    <r>
      <t xml:space="preserve">             進行審查經發現與申請</t>
    </r>
    <r>
      <rPr>
        <b/>
        <sz val="12"/>
        <color rgb="FFFF0000"/>
        <rFont val="標楷體"/>
        <family val="4"/>
        <charset val="136"/>
      </rPr>
      <t>產品不符</t>
    </r>
    <r>
      <rPr>
        <sz val="12"/>
        <color theme="1"/>
        <rFont val="標楷體"/>
        <family val="4"/>
        <charset val="136"/>
      </rPr>
      <t>或</t>
    </r>
    <r>
      <rPr>
        <b/>
        <sz val="12"/>
        <color rgb="FFFF0000"/>
        <rFont val="標楷體"/>
        <family val="4"/>
        <charset val="136"/>
      </rPr>
      <t>轉租攤位</t>
    </r>
    <r>
      <rPr>
        <sz val="12"/>
        <color theme="1"/>
        <rFont val="標楷體"/>
        <family val="4"/>
        <charset val="136"/>
      </rPr>
      <t>經查屬實，拍照存証，</t>
    </r>
    <r>
      <rPr>
        <b/>
        <u/>
        <sz val="12"/>
        <color theme="1"/>
        <rFont val="標楷體"/>
        <family val="4"/>
        <charset val="136"/>
      </rPr>
      <t>違規者請自行離場</t>
    </r>
    <r>
      <rPr>
        <sz val="12"/>
        <color theme="1"/>
        <rFont val="標楷體"/>
        <family val="4"/>
        <charset val="136"/>
      </rPr>
      <t>，</t>
    </r>
    <phoneticPr fontId="2" type="noConversion"/>
  </si>
  <si>
    <r>
      <t xml:space="preserve">             如勸導仍未改善者將要求廠商撤展並</t>
    </r>
    <r>
      <rPr>
        <b/>
        <u/>
        <sz val="12"/>
        <color theme="1"/>
        <rFont val="標楷體"/>
        <family val="4"/>
        <charset val="136"/>
      </rPr>
      <t>不退還後續展覽費用</t>
    </r>
    <r>
      <rPr>
        <sz val="12"/>
        <color theme="1"/>
        <rFont val="標楷體"/>
        <family val="4"/>
        <charset val="136"/>
      </rPr>
      <t>。</t>
    </r>
    <phoneticPr fontId="2" type="noConversion"/>
  </si>
  <si>
    <t>收件地址</t>
    <phoneticPr fontId="2" type="noConversion"/>
  </si>
  <si>
    <t>基本A4-單面1頁(非會員)</t>
    <phoneticPr fontId="2" type="noConversion"/>
  </si>
  <si>
    <t>信箱(E-mail)</t>
    <phoneticPr fontId="8" type="noConversion"/>
  </si>
  <si>
    <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</si>
  <si>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r>
      <rPr>
        <sz val="10"/>
        <color theme="1"/>
        <rFont val="標楷體"/>
        <family val="4"/>
        <charset val="136"/>
      </rPr>
      <t xml:space="preserve"> </t>
    </r>
    <phoneticPr fontId="8" type="noConversion"/>
  </si>
  <si>
    <t>填表日期:     年   月  日</t>
    <phoneticPr fontId="2" type="noConversion"/>
  </si>
  <si>
    <t>晚宴增加人數</t>
    <phoneticPr fontId="2" type="noConversion"/>
  </si>
  <si>
    <t>免費人數</t>
    <phoneticPr fontId="2" type="noConversion"/>
  </si>
  <si>
    <t>晚宴增加金額</t>
    <phoneticPr fontId="2" type="noConversion"/>
  </si>
  <si>
    <t>基本上限量</t>
    <phoneticPr fontId="8" type="noConversion"/>
  </si>
  <si>
    <t>數量</t>
    <phoneticPr fontId="8" type="noConversion"/>
  </si>
  <si>
    <t>金額</t>
    <phoneticPr fontId="8" type="noConversion"/>
  </si>
  <si>
    <t>追加數量</t>
    <phoneticPr fontId="8" type="noConversion"/>
  </si>
  <si>
    <r>
      <t>是否為本協會會員</t>
    </r>
    <r>
      <rPr>
        <sz val="12"/>
        <color indexed="8"/>
        <rFont val="Times New Roman"/>
        <family val="1"/>
      </rPr>
      <t>?</t>
    </r>
    <phoneticPr fontId="8" type="noConversion"/>
  </si>
  <si>
    <t>公司中文全名</t>
    <phoneticPr fontId="8" type="noConversion"/>
  </si>
  <si>
    <t>尺寸</t>
    <phoneticPr fontId="8" type="noConversion"/>
  </si>
  <si>
    <t>數量</t>
  </si>
  <si>
    <t>數量</t>
    <phoneticPr fontId="8" type="noConversion"/>
  </si>
  <si>
    <t>金額</t>
    <phoneticPr fontId="8" type="noConversion"/>
  </si>
  <si>
    <t>本次展覽將製作商品目錄冊(有刊登目錄之搭棚攤位發放3本，團體會員發放10本)</t>
    <phoneticPr fontId="8" type="noConversion"/>
  </si>
  <si>
    <t>單價</t>
    <phoneticPr fontId="8" type="noConversion"/>
  </si>
  <si>
    <t>刊登頁數</t>
    <phoneticPr fontId="2" type="noConversion"/>
  </si>
  <si>
    <t>寬300*高121</t>
    <phoneticPr fontId="8" type="noConversion"/>
  </si>
  <si>
    <t>寬300*高230</t>
    <phoneticPr fontId="8" type="noConversion"/>
  </si>
  <si>
    <t xml:space="preserve">海報印製需求-帆布材質打洞                    單位:公分   </t>
    <phoneticPr fontId="8" type="noConversion"/>
  </si>
  <si>
    <t>※ 本報名表電子檔可至本會官網文件下載區下載</t>
    <phoneticPr fontId="2" type="noConversion"/>
  </si>
  <si>
    <t>資材/
設備商</t>
    <phoneticPr fontId="8" type="noConversion"/>
  </si>
  <si>
    <t>基本</t>
    <phoneticPr fontId="8" type="noConversion"/>
  </si>
  <si>
    <t>總計</t>
    <phoneticPr fontId="8" type="noConversion"/>
  </si>
  <si>
    <t>追加</t>
    <phoneticPr fontId="8" type="noConversion"/>
  </si>
  <si>
    <t>總數</t>
    <phoneticPr fontId="8" type="noConversion"/>
  </si>
  <si>
    <t>0</t>
    <phoneticPr fontId="8" type="noConversion"/>
  </si>
  <si>
    <t>報價金額</t>
    <phoneticPr fontId="8" type="noConversion"/>
  </si>
  <si>
    <t>水電總數</t>
    <phoneticPr fontId="8" type="noConversion"/>
  </si>
  <si>
    <t>總金額</t>
    <phoneticPr fontId="2" type="noConversion"/>
  </si>
  <si>
    <t>攤位數量</t>
    <phoneticPr fontId="2" type="noConversion"/>
  </si>
  <si>
    <t>公司中文全名</t>
  </si>
  <si>
    <t>類別</t>
    <phoneticPr fontId="2" type="noConversion"/>
  </si>
  <si>
    <t>用水</t>
    <phoneticPr fontId="45" type="noConversion"/>
  </si>
  <si>
    <t>用電</t>
    <phoneticPr fontId="45" type="noConversion"/>
  </si>
  <si>
    <t>桌子(張)</t>
    <phoneticPr fontId="2" type="noConversion"/>
  </si>
  <si>
    <t>桌巾(條)</t>
    <phoneticPr fontId="45" type="noConversion"/>
  </si>
  <si>
    <t>椅子(張)</t>
    <phoneticPr fontId="45" type="noConversion"/>
  </si>
  <si>
    <t>攤位-
數</t>
    <phoneticPr fontId="2" type="noConversion"/>
  </si>
  <si>
    <t>攤位-
$</t>
    <phoneticPr fontId="2" type="noConversion"/>
  </si>
  <si>
    <t>標準-電-單V</t>
    <phoneticPr fontId="2" type="noConversion"/>
  </si>
  <si>
    <t>標準-電-單V-$</t>
    <phoneticPr fontId="2" type="noConversion"/>
  </si>
  <si>
    <t>標準-電-三V-$</t>
    <phoneticPr fontId="2" type="noConversion"/>
  </si>
  <si>
    <t>特殊-
電</t>
    <phoneticPr fontId="2" type="noConversion"/>
  </si>
  <si>
    <t>特殊-
水數</t>
    <phoneticPr fontId="2" type="noConversion"/>
  </si>
  <si>
    <t>特殊-
水$</t>
    <phoneticPr fontId="2" type="noConversion"/>
  </si>
  <si>
    <t>桌子(張)</t>
  </si>
  <si>
    <t>桌子
$</t>
    <phoneticPr fontId="47" type="noConversion"/>
  </si>
  <si>
    <t>桌巾(條)</t>
  </si>
  <si>
    <t>桌巾
$</t>
    <phoneticPr fontId="47" type="noConversion"/>
  </si>
  <si>
    <t>椅子(張)</t>
  </si>
  <si>
    <t>椅子
$</t>
    <phoneticPr fontId="47" type="noConversion"/>
  </si>
  <si>
    <t>增訂
便當-數</t>
    <phoneticPr fontId="47" type="noConversion"/>
  </si>
  <si>
    <t>增訂
便當-$</t>
    <phoneticPr fontId="47" type="noConversion"/>
  </si>
  <si>
    <t>增訂
目錄-數</t>
    <phoneticPr fontId="47" type="noConversion"/>
  </si>
  <si>
    <t>增訂
目錄-$</t>
    <phoneticPr fontId="47" type="noConversion"/>
  </si>
  <si>
    <t>晚宴參加人數(免費)</t>
    <phoneticPr fontId="47" type="noConversion"/>
  </si>
  <si>
    <t>晚宴參加人數(增加)</t>
    <phoneticPr fontId="47" type="noConversion"/>
  </si>
  <si>
    <t>晚宴參加人數(費用)</t>
    <phoneticPr fontId="47" type="noConversion"/>
  </si>
  <si>
    <t>晚宴參加人數(需求)</t>
    <phoneticPr fontId="47" type="noConversion"/>
  </si>
  <si>
    <t>總金額</t>
    <phoneticPr fontId="47" type="noConversion"/>
  </si>
  <si>
    <t>大寫總金額</t>
    <phoneticPr fontId="47" type="noConversion"/>
  </si>
  <si>
    <t>聯絡人</t>
    <phoneticPr fontId="47" type="noConversion"/>
  </si>
  <si>
    <t>連絡電話</t>
    <phoneticPr fontId="47" type="noConversion"/>
  </si>
  <si>
    <t>信箱</t>
    <phoneticPr fontId="47" type="noConversion"/>
  </si>
  <si>
    <t>地址</t>
    <phoneticPr fontId="47" type="noConversion"/>
  </si>
  <si>
    <t>1噸/
單位</t>
    <phoneticPr fontId="45" type="noConversion"/>
  </si>
  <si>
    <t>攤位:</t>
    <phoneticPr fontId="47" type="noConversion"/>
  </si>
  <si>
    <t>110V
(基本)</t>
    <phoneticPr fontId="45" type="noConversion"/>
  </si>
  <si>
    <t>220v
(單相)</t>
    <phoneticPr fontId="2" type="noConversion"/>
  </si>
  <si>
    <t>220v
(三相)</t>
    <phoneticPr fontId="45" type="noConversion"/>
  </si>
  <si>
    <t>220v
(30A)</t>
    <phoneticPr fontId="45" type="noConversion"/>
  </si>
  <si>
    <t>基本</t>
    <phoneticPr fontId="45" type="noConversion"/>
  </si>
  <si>
    <t>追加</t>
    <phoneticPr fontId="45" type="noConversion"/>
  </si>
  <si>
    <t>合計</t>
    <phoneticPr fontId="45" type="noConversion"/>
  </si>
  <si>
    <t>展覽時間、地點：2024年10月19~10月21日、雲林縣虎尾高鐵特定區。</t>
    <phoneticPr fontId="2" type="noConversion"/>
  </si>
  <si>
    <t>10/19(六)</t>
    <phoneticPr fontId="2" type="noConversion"/>
  </si>
  <si>
    <t>10/20(日)</t>
    <phoneticPr fontId="2" type="noConversion"/>
  </si>
  <si>
    <t>10/21(一)</t>
    <phoneticPr fontId="2" type="noConversion"/>
  </si>
  <si>
    <t>填表日期：2024 年  月  日</t>
    <phoneticPr fontId="2" type="noConversion"/>
  </si>
  <si>
    <r>
      <t xml:space="preserve">※ </t>
    </r>
    <r>
      <rPr>
        <sz val="12"/>
        <color rgb="FFFF0000"/>
        <rFont val="標楷體"/>
        <family val="4"/>
        <charset val="136"/>
      </rPr>
      <t>待審查通過另寄繳款通知單，未通過廠商，協會將於2024年6月28前通知。</t>
    </r>
    <phoneticPr fontId="2" type="noConversion"/>
  </si>
  <si>
    <t>1.請注意單日基本便當數量，勿超過單日上限量。
2.基本便當為免費提供，少訂則不退費。本報名表含基本便當數量及增訂便當數量。
3.報名完成後如要增加便當，請填寫追加便當訂購單，最後追加期限：2024年9月30日止。</t>
    <phoneticPr fontId="2" type="noConversion"/>
  </si>
  <si>
    <r>
      <t>六.本展覽場地劃分成</t>
    </r>
    <r>
      <rPr>
        <b/>
        <sz val="12"/>
        <color rgb="FFFF0000"/>
        <rFont val="標楷體"/>
        <family val="4"/>
        <charset val="136"/>
      </rPr>
      <t>設施搭建區、設施設備區、農業資材區</t>
    </r>
    <phoneticPr fontId="2" type="noConversion"/>
  </si>
  <si>
    <r>
      <t xml:space="preserve">       本公司已詳閱上述條款並同意遵守 </t>
    </r>
    <r>
      <rPr>
        <b/>
        <u/>
        <sz val="12"/>
        <color indexed="8"/>
        <rFont val="標楷體"/>
        <family val="4"/>
        <charset val="136"/>
      </rPr>
      <t>2024第18屆雲林國際農業機械暨資材展</t>
    </r>
    <r>
      <rPr>
        <b/>
        <sz val="12"/>
        <color indexed="8"/>
        <rFont val="標楷體"/>
        <family val="4"/>
        <charset val="136"/>
      </rPr>
      <t xml:space="preserve"> 之展覽規定，</t>
    </r>
    <phoneticPr fontId="2" type="noConversion"/>
  </si>
  <si>
    <t xml:space="preserve">       如有違規，則依規定處置，決無異議!</t>
    <phoneticPr fontId="2" type="noConversion"/>
  </si>
  <si>
    <t>＊若報名成功且已繳費，因任何原因於展前取消不參展，本會不退還已匯款之費用。</t>
    <phoneticPr fontId="2" type="noConversion"/>
  </si>
  <si>
    <t>1.申請書及目錄稿件受理截止日:2024年6月21日止。全部欄位皆不得空白，否則不予受理!</t>
    <phoneticPr fontId="2" type="noConversion"/>
  </si>
  <si>
    <t>10/19晚宴人數</t>
    <phoneticPr fontId="2" type="noConversion"/>
  </si>
  <si>
    <r>
      <t>二.展覽時間：</t>
    </r>
    <r>
      <rPr>
        <b/>
        <sz val="12"/>
        <color indexed="8"/>
        <rFont val="標楷體"/>
        <family val="4"/>
        <charset val="136"/>
      </rPr>
      <t>2024年10月19~10月21日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</si>
  <si>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 xml:space="preserve">10/19便當 </t>
    <phoneticPr fontId="45" type="noConversion"/>
  </si>
  <si>
    <t xml:space="preserve">10/20便當 </t>
    <phoneticPr fontId="45" type="noConversion"/>
  </si>
  <si>
    <t xml:space="preserve">10/21便當 </t>
    <phoneticPr fontId="45" type="noConversion"/>
  </si>
  <si>
    <r>
      <rPr>
        <b/>
        <u/>
        <sz val="12"/>
        <color rgb="FFFF0000"/>
        <rFont val="Adobe 繁黑體 Std B"/>
        <family val="2"/>
        <charset val="136"/>
      </rPr>
      <t>※</t>
    </r>
    <r>
      <rPr>
        <b/>
        <u/>
        <sz val="12"/>
        <color rgb="FFFF0000"/>
        <rFont val="標楷體"/>
        <family val="4"/>
        <charset val="136"/>
      </rPr>
      <t>具有本會員身份的參展廠商，搭棚攤位補助1,000元/每格，空地溫室搭建補助3,000元/每格</t>
    </r>
    <phoneticPr fontId="8" type="noConversion"/>
  </si>
  <si>
    <t>每格攤位金額(原價)</t>
    <phoneticPr fontId="8" type="noConversion"/>
  </si>
  <si>
    <t>S</t>
    <phoneticPr fontId="47" type="noConversion"/>
  </si>
  <si>
    <t>M</t>
    <phoneticPr fontId="47" type="noConversion"/>
  </si>
  <si>
    <t>L</t>
    <phoneticPr fontId="47" type="noConversion"/>
  </si>
  <si>
    <t>XL</t>
    <phoneticPr fontId="47" type="noConversion"/>
  </si>
  <si>
    <t>2XL</t>
    <phoneticPr fontId="47" type="noConversion"/>
  </si>
  <si>
    <t>3XL</t>
    <phoneticPr fontId="47" type="noConversion"/>
  </si>
  <si>
    <t>登記件數合計</t>
    <phoneticPr fontId="8" type="noConversion"/>
  </si>
  <si>
    <t>貴公司可贈送件數</t>
    <phoneticPr fontId="8" type="noConversion"/>
  </si>
  <si>
    <t>請登記數量</t>
  </si>
  <si>
    <t>農機展LOGO專屬POLO衫-搭棚攤位每攤位贈送2件/空地溫室搭建每攤位贈送4件</t>
    <phoneticPr fontId="8" type="noConversion"/>
  </si>
  <si>
    <t>男士尺寸與數量</t>
    <phoneticPr fontId="8" type="noConversion"/>
  </si>
  <si>
    <t>女士尺寸與數量</t>
    <phoneticPr fontId="8" type="noConversion"/>
  </si>
  <si>
    <t>220V單相 15安培 (含配線費用：三日共$8,000/一攤位)</t>
    <phoneticPr fontId="8" type="noConversion"/>
  </si>
  <si>
    <t xml:space="preserve">220V三相 15安培 (含配線費用：三日共$10,000/一攤位) </t>
    <phoneticPr fontId="8" type="noConversion"/>
  </si>
  <si>
    <t>會員類別</t>
    <phoneticPr fontId="47" type="noConversion"/>
  </si>
  <si>
    <t>衣服圖片及呎吋</t>
    <phoneticPr fontId="47" type="noConversion"/>
  </si>
  <si>
    <t>中性版 POLO衫</t>
    <phoneticPr fontId="47" type="noConversion"/>
  </si>
  <si>
    <t>衣長</t>
    <phoneticPr fontId="45" type="noConversion"/>
  </si>
  <si>
    <t>肩寬</t>
  </si>
  <si>
    <t>胸寬</t>
  </si>
  <si>
    <t>短袖長</t>
    <phoneticPr fontId="45" type="noConversion"/>
  </si>
  <si>
    <t>S</t>
  </si>
  <si>
    <t>26¼吋</t>
    <phoneticPr fontId="45" type="noConversion"/>
  </si>
  <si>
    <t>67cm</t>
  </si>
  <si>
    <t>16¾吋</t>
  </si>
  <si>
    <t>42.5cm</t>
  </si>
  <si>
    <t>19¾4吋</t>
  </si>
  <si>
    <t>50.5cm</t>
  </si>
  <si>
    <t>9吋</t>
  </si>
  <si>
    <t>22.5cm</t>
  </si>
  <si>
    <t>M</t>
    <phoneticPr fontId="45" type="noConversion"/>
  </si>
  <si>
    <t>27¼吋</t>
    <phoneticPr fontId="45" type="noConversion"/>
  </si>
  <si>
    <t>69.5cm</t>
  </si>
  <si>
    <t>18吋</t>
  </si>
  <si>
    <t>45.5cm</t>
  </si>
  <si>
    <t>20¾4吋</t>
  </si>
  <si>
    <t>53cm</t>
  </si>
  <si>
    <t>9¼吋</t>
  </si>
  <si>
    <t>23.5cm</t>
  </si>
  <si>
    <t>L</t>
  </si>
  <si>
    <t>28¼吋</t>
    <phoneticPr fontId="45" type="noConversion"/>
  </si>
  <si>
    <t>72cm</t>
  </si>
  <si>
    <t>19吋</t>
  </si>
  <si>
    <t>48cm</t>
  </si>
  <si>
    <r>
      <t>21</t>
    </r>
    <r>
      <rPr>
        <sz val="12"/>
        <color theme="1"/>
        <rFont val="新細明體"/>
        <family val="1"/>
        <charset val="136"/>
        <scheme val="minor"/>
      </rPr>
      <t>⅞</t>
    </r>
    <r>
      <rPr>
        <sz val="12"/>
        <color theme="1"/>
        <rFont val="新細明體"/>
        <family val="1"/>
        <charset val="136"/>
        <scheme val="minor"/>
      </rPr>
      <t>吋</t>
    </r>
  </si>
  <si>
    <t>55.5cm</t>
  </si>
  <si>
    <t>9¾吋</t>
  </si>
  <si>
    <t>24.5cm</t>
  </si>
  <si>
    <t>XL</t>
  </si>
  <si>
    <t>29¼吋</t>
    <phoneticPr fontId="45" type="noConversion"/>
  </si>
  <si>
    <t>74cm</t>
  </si>
  <si>
    <t>20¼吋</t>
  </si>
  <si>
    <t>51.5cm</t>
  </si>
  <si>
    <t>23吋</t>
  </si>
  <si>
    <t>58.5cm</t>
  </si>
  <si>
    <t>10吋</t>
  </si>
  <si>
    <t>25cm</t>
  </si>
  <si>
    <t>2XL</t>
  </si>
  <si>
    <t>29¾吋</t>
    <phoneticPr fontId="45" type="noConversion"/>
  </si>
  <si>
    <t>76cm</t>
  </si>
  <si>
    <t>21¼吋</t>
  </si>
  <si>
    <t>54cm</t>
  </si>
  <si>
    <t>24¼吋</t>
  </si>
  <si>
    <t>61.5cm</t>
  </si>
  <si>
    <t>10¼4吋</t>
  </si>
  <si>
    <t>26cm</t>
    <phoneticPr fontId="45" type="noConversion"/>
  </si>
  <si>
    <t>3XL</t>
  </si>
  <si>
    <t>22¼吋</t>
  </si>
  <si>
    <t>56.5cm</t>
  </si>
  <si>
    <t>25吋</t>
  </si>
  <si>
    <t>63.5cm</t>
  </si>
  <si>
    <t>10½吋</t>
  </si>
  <si>
    <t>26.5cm</t>
    <phoneticPr fontId="45" type="noConversion"/>
  </si>
  <si>
    <t>女版POLO衫</t>
    <phoneticPr fontId="45" type="noConversion"/>
  </si>
  <si>
    <t>胸圍</t>
    <phoneticPr fontId="45" type="noConversion"/>
  </si>
  <si>
    <t>短平口</t>
    <phoneticPr fontId="45" type="noConversion"/>
  </si>
  <si>
    <t>英吋</t>
    <phoneticPr fontId="45" type="noConversion"/>
  </si>
  <si>
    <t>cm</t>
    <phoneticPr fontId="45" type="noConversion"/>
  </si>
  <si>
    <t>女版POLO衫</t>
    <phoneticPr fontId="47" type="noConversion"/>
  </si>
  <si>
    <r>
      <t>晚宴調查-時間10/19(六)18:30地點:天成飯店(632雲林縣虎尾鎮光復路706號)-1搭棚攤位1人免費，溫室搭建-3位免費，如需增加每</t>
    </r>
    <r>
      <rPr>
        <b/>
        <sz val="11"/>
        <color rgb="FFFF0000"/>
        <rFont val="標楷體"/>
        <family val="4"/>
        <charset val="136"/>
      </rPr>
      <t>800元</t>
    </r>
    <r>
      <rPr>
        <b/>
        <sz val="11"/>
        <rFont val="標楷體"/>
        <family val="4"/>
        <charset val="136"/>
      </rPr>
      <t>/人</t>
    </r>
    <phoneticPr fontId="2" type="noConversion"/>
  </si>
  <si>
    <t>總計攤位金額(會員扣掉補助後價格)</t>
    <phoneticPr fontId="8" type="noConversion"/>
  </si>
  <si>
    <r>
      <rPr>
        <sz val="12"/>
        <color theme="1"/>
        <rFont val="標楷體"/>
        <family val="4"/>
        <charset val="136"/>
      </rPr>
      <t>聯絡人：林小姐，聯絡電話：</t>
    </r>
    <r>
      <rPr>
        <sz val="12"/>
        <color theme="1"/>
        <rFont val="Times New Roman"/>
        <family val="1"/>
      </rPr>
      <t>05-2763443     Email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tasa20170225@gmail.com</t>
    </r>
    <phoneticPr fontId="2" type="noConversion"/>
  </si>
  <si>
    <t>地址 :600嘉義市東區學府路300號(台灣農業設施協會)</t>
    <phoneticPr fontId="2" type="noConversion"/>
  </si>
  <si>
    <r>
      <t>空地溫室攤位規格：深15米x寬12米空地空間為一個單位(需自行預留3米走道，</t>
    </r>
    <r>
      <rPr>
        <sz val="12"/>
        <color rgb="FFFF0000"/>
        <rFont val="標楷體"/>
        <family val="4"/>
        <charset val="136"/>
      </rPr>
      <t>實際可用面積為12米*12米</t>
    </r>
    <r>
      <rPr>
        <sz val="12"/>
        <color theme="1"/>
        <rFont val="標楷體"/>
        <family val="4"/>
        <charset val="136"/>
      </rPr>
      <t>)</t>
    </r>
    <phoneticPr fontId="2" type="noConversion"/>
  </si>
  <si>
    <t>2024第18屆雲林國際農業機械暨資材展
參展切結書(台灣農業設施協會)</t>
    <phoneticPr fontId="2" type="noConversion"/>
  </si>
  <si>
    <t xml:space="preserve"> 2024第18屆雲林國際農業機械暨資材展 報名表-台灣農業設施協會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</si>
</sst>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.00_);[Red]\(0.00\)"/>
    <numFmt numFmtId="179" formatCode="[DBNum2][$-404]General"/>
    <numFmt numFmtId="180" formatCode="0_);[Red]\(0\)"/>
    <numFmt numFmtId="181" formatCode="0.0_ "/>
  </numFmts>
  <fonts count="59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Wingdings 2"/>
      <family val="1"/>
      <charset val="2"/>
    </font>
    <font>
      <sz val="11"/>
      <color theme="1"/>
      <name val="標楷體"/>
      <family val="4"/>
      <charset val="136"/>
    </font>
    <font>
      <sz val="12"/>
      <color rgb="FFFF0000"/>
      <name val="Wingdings"/>
      <charset val="2"/>
    </font>
    <font>
      <b/>
      <sz val="12"/>
      <color rgb="FFFF0000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18"/>
      <color theme="1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Wingdings 2"/>
      <family val="1"/>
      <charset val="2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1"/>
      <color theme="1"/>
      <name val="Wingdings 2"/>
      <family val="1"/>
      <charset val="2"/>
    </font>
    <font>
      <sz val="11"/>
      <name val="標楷體"/>
      <family val="4"/>
      <charset val="136"/>
    </font>
    <font>
      <vertAlign val="superscript"/>
      <sz val="12"/>
      <color theme="1"/>
      <name val="標楷體"/>
      <family val="4"/>
      <charset val="136"/>
    </font>
    <font>
      <sz val="9"/>
      <color rgb="FF000000"/>
      <name val="Microsoft JhengHei UI"/>
      <family val="2"/>
      <charset val="136"/>
    </font>
    <font>
      <sz val="10"/>
      <color theme="1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b/>
      <sz val="10"/>
      <color rgb="FF7030A0"/>
      <name val="標楷體"/>
      <family val="4"/>
      <charset val="136"/>
    </font>
    <font>
      <sz val="12"/>
      <color theme="1"/>
      <name val="Times New Roman"/>
      <family val="1"/>
    </font>
    <font>
      <sz val="11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  <font>
      <b/>
      <sz val="11"/>
      <color rgb="FFFF0000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b/>
      <u/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b/>
      <u/>
      <sz val="12"/>
      <color rgb="FFFF0000"/>
      <name val="Adobe 繁黑體 Std B"/>
      <family val="2"/>
      <charset val="136"/>
    </font>
    <font>
      <sz val="12"/>
      <name val="新細明體"/>
      <family val="1"/>
      <charset val="136"/>
      <scheme val="minor"/>
    </font>
    <font>
      <sz val="26"/>
      <color theme="1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22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11" fillId="2" borderId="0" xfId="0" applyFont="1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justify"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3" fontId="10" fillId="0" borderId="2" xfId="0" applyNumberFormat="1" applyFont="1" applyBorder="1" applyAlignment="1" applyProtection="1">
      <alignment horizontal="center" vertical="center" wrapText="1"/>
      <protection hidden="1"/>
    </xf>
    <xf numFmtId="3" fontId="11" fillId="2" borderId="0" xfId="0" applyNumberFormat="1" applyFont="1" applyFill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justify" vertical="center" wrapText="1"/>
      <protection hidden="1"/>
    </xf>
    <xf numFmtId="0" fontId="1" fillId="2" borderId="8" xfId="0" applyFont="1" applyFill="1" applyBorder="1" applyAlignment="1" applyProtection="1">
      <alignment horizontal="justify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3" fontId="10" fillId="2" borderId="0" xfId="0" applyNumberFormat="1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177" fontId="10" fillId="2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3" fontId="10" fillId="0" borderId="9" xfId="0" applyNumberFormat="1" applyFont="1" applyBorder="1" applyAlignment="1" applyProtection="1">
      <alignment horizontal="center" vertical="center" wrapText="1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hidden="1"/>
    </xf>
    <xf numFmtId="3" fontId="10" fillId="0" borderId="8" xfId="0" applyNumberFormat="1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center" vertical="center" wrapText="1"/>
      <protection hidden="1"/>
    </xf>
    <xf numFmtId="176" fontId="10" fillId="2" borderId="0" xfId="1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Protection="1">
      <alignment vertical="center"/>
      <protection hidden="1"/>
    </xf>
    <xf numFmtId="0" fontId="10" fillId="2" borderId="0" xfId="0" applyFont="1" applyFill="1" applyAlignment="1">
      <alignment horizontal="left" vertical="center"/>
    </xf>
    <xf numFmtId="0" fontId="21" fillId="2" borderId="0" xfId="0" applyFont="1" applyFill="1" applyProtection="1">
      <alignment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0" fillId="4" borderId="0" xfId="0" applyFill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7" fillId="3" borderId="8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Protection="1">
      <alignment vertical="center"/>
      <protection locked="0"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>
      <alignment vertical="center"/>
    </xf>
    <xf numFmtId="0" fontId="14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0" fillId="4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36" fillId="2" borderId="0" xfId="0" applyFont="1" applyFill="1" applyAlignment="1" applyProtection="1">
      <alignment horizontal="right" vertical="center" wrapText="1"/>
      <protection hidden="1"/>
    </xf>
    <xf numFmtId="0" fontId="37" fillId="2" borderId="0" xfId="0" applyFont="1" applyFill="1" applyAlignment="1" applyProtection="1">
      <alignment horizontal="right" vertical="center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43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49" fontId="42" fillId="2" borderId="0" xfId="0" applyNumberFormat="1" applyFont="1" applyFill="1" applyAlignment="1" applyProtection="1">
      <alignment horizontal="center" vertical="center"/>
      <protection hidden="1"/>
    </xf>
    <xf numFmtId="3" fontId="42" fillId="2" borderId="0" xfId="0" applyNumberFormat="1" applyFont="1" applyFill="1" applyAlignment="1" applyProtection="1">
      <alignment horizontal="center" vertical="center"/>
      <protection hidden="1"/>
    </xf>
    <xf numFmtId="0" fontId="0" fillId="5" borderId="7" xfId="0" applyFill="1" applyBorder="1" applyProtection="1">
      <alignment vertical="center"/>
      <protection hidden="1"/>
    </xf>
    <xf numFmtId="0" fontId="0" fillId="2" borderId="11" xfId="0" applyFill="1" applyBorder="1" applyProtection="1">
      <alignment vertical="center"/>
      <protection hidden="1"/>
    </xf>
    <xf numFmtId="178" fontId="0" fillId="5" borderId="13" xfId="0" applyNumberFormat="1" applyFill="1" applyBorder="1" applyAlignment="1" applyProtection="1">
      <alignment horizontal="center" vertical="center"/>
      <protection hidden="1"/>
    </xf>
    <xf numFmtId="0" fontId="0" fillId="2" borderId="15" xfId="0" applyFill="1" applyBorder="1" applyProtection="1">
      <alignment vertical="center"/>
      <protection hidden="1"/>
    </xf>
    <xf numFmtId="0" fontId="0" fillId="5" borderId="43" xfId="0" applyFill="1" applyBorder="1" applyProtection="1">
      <alignment vertical="center"/>
      <protection hidden="1"/>
    </xf>
    <xf numFmtId="3" fontId="0" fillId="2" borderId="43" xfId="0" applyNumberFormat="1" applyFill="1" applyBorder="1" applyProtection="1">
      <alignment vertical="center"/>
      <protection hidden="1"/>
    </xf>
    <xf numFmtId="179" fontId="0" fillId="2" borderId="0" xfId="0" applyNumberFormat="1" applyFill="1" applyProtection="1">
      <alignment vertical="center"/>
      <protection hidden="1"/>
    </xf>
    <xf numFmtId="0" fontId="43" fillId="6" borderId="7" xfId="0" applyFont="1" applyFill="1" applyBorder="1" applyAlignment="1" applyProtection="1">
      <alignment horizontal="center" vertical="center" wrapText="1"/>
      <protection hidden="1"/>
    </xf>
    <xf numFmtId="0" fontId="46" fillId="6" borderId="7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center" vertical="center" wrapText="1"/>
      <protection hidden="1"/>
    </xf>
    <xf numFmtId="3" fontId="49" fillId="0" borderId="43" xfId="0" applyNumberFormat="1" applyFont="1" applyBorder="1" applyAlignment="1" applyProtection="1">
      <alignment horizontal="center" vertical="center" wrapText="1"/>
      <protection hidden="1"/>
    </xf>
    <xf numFmtId="0" fontId="49" fillId="0" borderId="43" xfId="0" applyFont="1" applyBorder="1" applyAlignment="1" applyProtection="1">
      <alignment horizontal="center" vertical="center" wrapText="1"/>
      <protection hidden="1"/>
    </xf>
    <xf numFmtId="3" fontId="50" fillId="0" borderId="43" xfId="0" applyNumberFormat="1" applyFont="1" applyBorder="1" applyAlignment="1" applyProtection="1">
      <alignment horizontal="center" vertical="center" wrapText="1"/>
      <protection hidden="1"/>
    </xf>
    <xf numFmtId="179" fontId="49" fillId="0" borderId="43" xfId="0" applyNumberFormat="1" applyFont="1" applyBorder="1" applyAlignment="1" applyProtection="1">
      <alignment horizontal="center" vertical="center" wrapText="1"/>
      <protection hidden="1"/>
    </xf>
    <xf numFmtId="49" fontId="49" fillId="0" borderId="43" xfId="0" applyNumberFormat="1" applyFont="1" applyBorder="1" applyAlignment="1" applyProtection="1">
      <alignment horizontal="center" vertical="center" wrapText="1"/>
      <protection hidden="1"/>
    </xf>
    <xf numFmtId="49" fontId="48" fillId="0" borderId="0" xfId="0" applyNumberFormat="1" applyFont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53" fillId="2" borderId="49" xfId="0" applyFont="1" applyFill="1" applyBorder="1" applyAlignment="1" applyProtection="1">
      <alignment vertical="center" wrapText="1"/>
      <protection hidden="1"/>
    </xf>
    <xf numFmtId="180" fontId="0" fillId="2" borderId="0" xfId="0" applyNumberFormat="1" applyFill="1" applyProtection="1">
      <alignment vertical="center"/>
      <protection hidden="1"/>
    </xf>
    <xf numFmtId="0" fontId="10" fillId="0" borderId="0" xfId="0" applyFont="1">
      <alignment vertical="center"/>
    </xf>
    <xf numFmtId="0" fontId="0" fillId="0" borderId="7" xfId="0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55" fillId="0" borderId="7" xfId="0" applyFont="1" applyBorder="1" applyAlignment="1">
      <alignment horizontal="center" vertical="center"/>
    </xf>
    <xf numFmtId="0" fontId="56" fillId="0" borderId="7" xfId="0" applyFont="1" applyBorder="1">
      <alignment vertical="center"/>
    </xf>
    <xf numFmtId="0" fontId="0" fillId="0" borderId="7" xfId="0" applyBorder="1">
      <alignment vertical="center"/>
    </xf>
    <xf numFmtId="181" fontId="0" fillId="0" borderId="7" xfId="0" applyNumberFormat="1" applyBorder="1">
      <alignment vertical="center"/>
    </xf>
    <xf numFmtId="0" fontId="58" fillId="0" borderId="0" xfId="0" applyFont="1">
      <alignment vertical="center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4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left" vertical="center"/>
    </xf>
    <xf numFmtId="0" fontId="18" fillId="5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hidden="1"/>
    </xf>
    <xf numFmtId="0" fontId="43" fillId="6" borderId="7" xfId="0" applyFont="1" applyFill="1" applyBorder="1" applyAlignment="1" applyProtection="1">
      <alignment horizontal="center" vertical="center" wrapText="1"/>
      <protection hidden="1"/>
    </xf>
    <xf numFmtId="0" fontId="46" fillId="6" borderId="7" xfId="0" applyFont="1" applyFill="1" applyBorder="1" applyAlignment="1">
      <alignment horizontal="center" vertical="center" wrapText="1"/>
    </xf>
    <xf numFmtId="0" fontId="46" fillId="6" borderId="7" xfId="0" applyFont="1" applyFill="1" applyBorder="1" applyAlignment="1" applyProtection="1">
      <alignment horizontal="center" vertical="center" wrapText="1"/>
      <protection hidden="1"/>
    </xf>
    <xf numFmtId="0" fontId="43" fillId="6" borderId="7" xfId="0" applyFont="1" applyFill="1" applyBorder="1" applyAlignment="1">
      <alignment horizontal="center" vertical="center" wrapText="1"/>
    </xf>
    <xf numFmtId="0" fontId="43" fillId="6" borderId="15" xfId="0" applyFont="1" applyFill="1" applyBorder="1" applyAlignment="1" applyProtection="1">
      <alignment horizontal="center" vertical="center" wrapText="1"/>
      <protection hidden="1"/>
    </xf>
    <xf numFmtId="0" fontId="43" fillId="6" borderId="43" xfId="0" applyFont="1" applyFill="1" applyBorder="1" applyAlignment="1" applyProtection="1">
      <alignment horizontal="center" vertical="center" wrapText="1"/>
      <protection hidden="1"/>
    </xf>
    <xf numFmtId="0" fontId="44" fillId="6" borderId="7" xfId="0" applyFont="1" applyFill="1" applyBorder="1" applyAlignment="1" applyProtection="1">
      <alignment horizontal="center" vertical="center" wrapText="1"/>
      <protection hidden="1"/>
    </xf>
    <xf numFmtId="0" fontId="43" fillId="6" borderId="11" xfId="0" applyFont="1" applyFill="1" applyBorder="1" applyAlignment="1" applyProtection="1">
      <alignment horizontal="center" vertical="center" wrapText="1"/>
      <protection hidden="1"/>
    </xf>
    <xf numFmtId="0" fontId="43" fillId="6" borderId="13" xfId="0" applyFont="1" applyFill="1" applyBorder="1" applyAlignment="1" applyProtection="1">
      <alignment horizontal="center" vertical="center" wrapText="1"/>
      <protection hidden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7" borderId="7" xfId="0" applyFont="1" applyFill="1" applyBorder="1" applyAlignment="1" applyProtection="1">
      <alignment horizontal="center" vertical="center" wrapText="1"/>
      <protection hidden="1"/>
    </xf>
    <xf numFmtId="0" fontId="10" fillId="3" borderId="40" xfId="0" applyFont="1" applyFill="1" applyBorder="1" applyAlignment="1" applyProtection="1">
      <alignment horizontal="center" vertical="center" wrapText="1"/>
      <protection hidden="1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3" borderId="40" xfId="0" applyFont="1" applyFill="1" applyBorder="1" applyAlignment="1" applyProtection="1">
      <alignment horizontal="center" vertical="center" wrapText="1"/>
      <protection hidden="1"/>
    </xf>
    <xf numFmtId="0" fontId="30" fillId="3" borderId="3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left" vertical="center" wrapText="1"/>
      <protection hidden="1"/>
    </xf>
    <xf numFmtId="0" fontId="38" fillId="0" borderId="21" xfId="0" applyFont="1" applyBorder="1" applyAlignment="1" applyProtection="1">
      <alignment horizontal="right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3" fontId="10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  <xf numFmtId="0" fontId="23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9" xfId="0" applyFont="1" applyFill="1" applyBorder="1" applyAlignment="1" applyProtection="1">
      <alignment horizontal="left" vertical="center" wrapText="1"/>
      <protection hidden="1"/>
    </xf>
    <xf numFmtId="0" fontId="22" fillId="0" borderId="7" xfId="0" applyFont="1" applyBorder="1" applyAlignment="1" applyProtection="1">
      <alignment horizontal="left" vertical="center" wrapText="1"/>
      <protection hidden="1"/>
    </xf>
    <xf numFmtId="0" fontId="22" fillId="0" borderId="2" xfId="0" applyFont="1" applyBorder="1" applyAlignment="1" applyProtection="1">
      <alignment horizontal="left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8" xfId="0" applyFont="1" applyFill="1" applyBorder="1" applyAlignment="1" applyProtection="1">
      <alignment horizontal="center" vertical="center" wrapText="1"/>
      <protection hidden="1"/>
    </xf>
    <xf numFmtId="0" fontId="5" fillId="3" borderId="42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27" fillId="2" borderId="24" xfId="0" applyFont="1" applyFill="1" applyBorder="1" applyAlignment="1" applyProtection="1">
      <alignment horizontal="left" vertical="center" wrapText="1"/>
      <protection hidden="1"/>
    </xf>
    <xf numFmtId="0" fontId="27" fillId="2" borderId="25" xfId="0" applyFont="1" applyFill="1" applyBorder="1" applyAlignment="1" applyProtection="1">
      <alignment horizontal="left" vertical="center" wrapText="1"/>
      <protection hidden="1"/>
    </xf>
    <xf numFmtId="0" fontId="27" fillId="2" borderId="26" xfId="0" applyFont="1" applyFill="1" applyBorder="1" applyAlignment="1" applyProtection="1">
      <alignment horizontal="left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31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5" fillId="3" borderId="50" xfId="0" applyFont="1" applyFill="1" applyBorder="1" applyAlignment="1" applyProtection="1">
      <alignment horizontal="center" vertical="center" wrapText="1"/>
      <protection hidden="1"/>
    </xf>
    <xf numFmtId="0" fontId="5" fillId="3" borderId="46" xfId="0" applyFont="1" applyFill="1" applyBorder="1" applyAlignment="1" applyProtection="1">
      <alignment horizontal="center" vertical="center" wrapText="1"/>
      <protection hidden="1"/>
    </xf>
    <xf numFmtId="0" fontId="5" fillId="3" borderId="47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left" vertical="center" wrapText="1"/>
      <protection hidden="1"/>
    </xf>
    <xf numFmtId="0" fontId="12" fillId="5" borderId="25" xfId="0" applyFont="1" applyFill="1" applyBorder="1" applyAlignment="1" applyProtection="1">
      <alignment horizontal="left" vertical="center" wrapText="1"/>
      <protection hidden="1"/>
    </xf>
    <xf numFmtId="0" fontId="12" fillId="5" borderId="26" xfId="0" applyFont="1" applyFill="1" applyBorder="1" applyAlignment="1" applyProtection="1">
      <alignment horizontal="left" vertical="center" wrapText="1"/>
      <protection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 applyAlignment="1" applyProtection="1">
      <alignment horizontal="left" vertical="center" wrapText="1"/>
      <protection hidden="1"/>
    </xf>
    <xf numFmtId="0" fontId="10" fillId="2" borderId="16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16" xfId="0" applyFont="1" applyFill="1" applyBorder="1" applyAlignment="1" applyProtection="1">
      <alignment horizontal="center" vertical="center"/>
      <protection hidden="1"/>
    </xf>
    <xf numFmtId="0" fontId="10" fillId="2" borderId="21" xfId="0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33" fillId="2" borderId="20" xfId="0" applyFont="1" applyFill="1" applyBorder="1" applyAlignment="1" applyProtection="1">
      <alignment horizontal="left" vertical="center"/>
      <protection hidden="1"/>
    </xf>
    <xf numFmtId="0" fontId="33" fillId="2" borderId="21" xfId="0" applyFont="1" applyFill="1" applyBorder="1" applyAlignment="1" applyProtection="1">
      <alignment horizontal="left" vertical="center"/>
      <protection hidden="1"/>
    </xf>
    <xf numFmtId="0" fontId="10" fillId="0" borderId="34" xfId="0" applyFont="1" applyBorder="1" applyAlignment="1" applyProtection="1">
      <alignment vertical="center" wrapText="1"/>
      <protection hidden="1"/>
    </xf>
    <xf numFmtId="0" fontId="10" fillId="0" borderId="35" xfId="0" applyFont="1" applyBorder="1" applyAlignment="1" applyProtection="1">
      <alignment vertical="center" wrapText="1"/>
      <protection hidden="1"/>
    </xf>
    <xf numFmtId="0" fontId="10" fillId="0" borderId="36" xfId="0" applyFont="1" applyBorder="1" applyAlignment="1" applyProtection="1">
      <alignment vertical="center" wrapText="1"/>
      <protection hidden="1"/>
    </xf>
    <xf numFmtId="0" fontId="10" fillId="0" borderId="34" xfId="0" applyFont="1" applyBorder="1" applyAlignment="1" applyProtection="1">
      <alignment horizontal="left" vertical="center" wrapText="1"/>
      <protection hidden="1"/>
    </xf>
    <xf numFmtId="0" fontId="10" fillId="0" borderId="35" xfId="0" applyFont="1" applyBorder="1" applyAlignment="1" applyProtection="1">
      <alignment horizontal="left" vertical="center" wrapText="1"/>
      <protection hidden="1"/>
    </xf>
    <xf numFmtId="0" fontId="10" fillId="0" borderId="36" xfId="0" applyFont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horizontal="center" vertical="center" wrapText="1"/>
      <protection hidden="1"/>
    </xf>
    <xf numFmtId="0" fontId="11" fillId="3" borderId="25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22" fillId="2" borderId="27" xfId="0" applyFont="1" applyFill="1" applyBorder="1" applyAlignment="1" applyProtection="1">
      <alignment horizontal="left" vertical="center" wrapText="1"/>
      <protection hidden="1"/>
    </xf>
    <xf numFmtId="0" fontId="22" fillId="2" borderId="30" xfId="0" applyFont="1" applyFill="1" applyBorder="1" applyAlignment="1" applyProtection="1">
      <alignment horizontal="left" vertical="center" wrapText="1"/>
      <protection hidden="1"/>
    </xf>
    <xf numFmtId="0" fontId="22" fillId="2" borderId="32" xfId="0" applyFont="1" applyFill="1" applyBorder="1" applyAlignment="1" applyProtection="1">
      <alignment horizontal="left" vertical="center" wrapText="1"/>
      <protection hidden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3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1" fillId="3" borderId="41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0" fontId="55" fillId="0" borderId="11" xfId="0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7" fillId="0" borderId="7" xfId="0" applyFont="1" applyBorder="1" applyAlignment="1">
      <alignment horizontal="left" vertical="center" wrapText="1"/>
    </xf>
    <xf numFmtId="0" fontId="6" fillId="3" borderId="51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shrinkToFit="1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10" fillId="2" borderId="8" xfId="0" applyFont="1" applyFill="1" applyBorder="1" applyAlignment="1" applyProtection="1">
      <alignment horizontal="center" vertical="center" shrinkToFit="1"/>
      <protection hidden="1"/>
    </xf>
    <xf numFmtId="0" fontId="10" fillId="2" borderId="9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right" vertical="center" wrapText="1"/>
      <protection hidden="1"/>
    </xf>
    <xf numFmtId="0" fontId="5" fillId="3" borderId="6" xfId="0" applyFont="1" applyFill="1" applyBorder="1" applyAlignment="1" applyProtection="1">
      <alignment horizontal="right" vertical="center" wrapText="1"/>
      <protection hidden="1"/>
    </xf>
    <xf numFmtId="0" fontId="5" fillId="3" borderId="1" xfId="0" applyFont="1" applyFill="1" applyBorder="1" applyAlignment="1" applyProtection="1">
      <alignment horizontal="right" vertical="center" wrapText="1"/>
      <protection hidden="1"/>
    </xf>
    <xf numFmtId="0" fontId="5" fillId="3" borderId="41" xfId="0" applyFont="1" applyFill="1" applyBorder="1" applyAlignment="1" applyProtection="1">
      <alignment horizontal="center" vertical="center" wrapText="1"/>
      <protection hidden="1"/>
    </xf>
    <xf numFmtId="0" fontId="5" fillId="3" borderId="44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3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51" fillId="3" borderId="52" xfId="0" applyFont="1" applyFill="1" applyBorder="1" applyAlignment="1" applyProtection="1">
      <alignment horizontal="center" vertical="center" wrapText="1"/>
      <protection hidden="1"/>
    </xf>
    <xf numFmtId="0" fontId="51" fillId="3" borderId="53" xfId="0" applyFont="1" applyFill="1" applyBorder="1" applyAlignment="1" applyProtection="1">
      <alignment horizontal="center" vertical="center" wrapText="1"/>
      <protection hidden="1"/>
    </xf>
    <xf numFmtId="0" fontId="51" fillId="3" borderId="54" xfId="0" applyFont="1" applyFill="1" applyBorder="1" applyAlignment="1" applyProtection="1">
      <alignment horizontal="center" vertical="center" wrapText="1"/>
      <protection hidden="1"/>
    </xf>
    <xf numFmtId="0" fontId="11" fillId="3" borderId="50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5" borderId="4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6" fillId="3" borderId="15" xfId="0" applyFont="1" applyFill="1" applyBorder="1" applyAlignment="1" applyProtection="1">
      <alignment horizontal="center" vertical="center" wrapText="1"/>
      <protection hidden="1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 wrapText="1"/>
      <protection hidden="1"/>
    </xf>
    <xf numFmtId="0" fontId="10" fillId="2" borderId="6" xfId="0" applyFont="1" applyFill="1" applyBorder="1" applyAlignment="1" applyProtection="1">
      <alignment vertical="center" wrapText="1"/>
      <protection hidden="1"/>
    </xf>
    <xf numFmtId="0" fontId="10" fillId="2" borderId="1" xfId="0" applyFont="1" applyFill="1" applyBorder="1" applyAlignment="1" applyProtection="1">
      <alignment vertical="center" wrapText="1"/>
      <protection hidden="1"/>
    </xf>
    <xf numFmtId="0" fontId="10" fillId="2" borderId="4" xfId="0" applyFont="1" applyFill="1" applyBorder="1" applyAlignment="1" applyProtection="1">
      <alignment horizontal="left" vertical="center" wrapText="1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40" fillId="2" borderId="55" xfId="0" applyFont="1" applyFill="1" applyBorder="1" applyAlignment="1" applyProtection="1">
      <alignment horizontal="center" vertical="center" wrapText="1"/>
      <protection hidden="1"/>
    </xf>
    <xf numFmtId="0" fontId="40" fillId="2" borderId="40" xfId="0" applyFont="1" applyFill="1" applyBorder="1" applyAlignment="1" applyProtection="1">
      <alignment horizontal="center" vertical="center" wrapText="1"/>
      <protection hidden="1"/>
    </xf>
    <xf numFmtId="0" fontId="40" fillId="2" borderId="56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8" xfId="0" applyFont="1" applyFill="1" applyBorder="1" applyAlignment="1" applyProtection="1">
      <alignment horizontal="left" vertical="center" wrapText="1"/>
      <protection hidden="1"/>
    </xf>
    <xf numFmtId="0" fontId="10" fillId="2" borderId="9" xfId="0" applyFont="1" applyFill="1" applyBorder="1" applyAlignment="1" applyProtection="1">
      <alignment horizontal="left" vertical="center" wrapText="1"/>
      <protection hidden="1"/>
    </xf>
    <xf numFmtId="0" fontId="35" fillId="2" borderId="24" xfId="0" applyFont="1" applyFill="1" applyBorder="1" applyAlignment="1" applyProtection="1">
      <alignment horizontal="center" vertical="center"/>
      <protection hidden="1"/>
    </xf>
    <xf numFmtId="0" fontId="35" fillId="2" borderId="25" xfId="0" applyFont="1" applyFill="1" applyBorder="1" applyAlignment="1" applyProtection="1">
      <alignment horizontal="center" vertical="center"/>
      <protection hidden="1"/>
    </xf>
    <xf numFmtId="0" fontId="35" fillId="2" borderId="26" xfId="0" applyFont="1" applyFill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right" vertical="center" wrapText="1"/>
      <protection hidden="1"/>
    </xf>
    <xf numFmtId="0" fontId="38" fillId="0" borderId="22" xfId="0" applyFont="1" applyBorder="1" applyAlignment="1" applyProtection="1">
      <alignment horizontal="right" vertical="center" wrapText="1"/>
      <protection hidden="1"/>
    </xf>
    <xf numFmtId="0" fontId="13" fillId="2" borderId="24" xfId="0" applyFont="1" applyFill="1" applyBorder="1" applyAlignment="1" applyProtection="1">
      <alignment horizontal="center" vertical="center" wrapText="1"/>
      <protection hidden="1"/>
    </xf>
    <xf numFmtId="0" fontId="13" fillId="2" borderId="25" xfId="0" applyFont="1" applyFill="1" applyBorder="1" applyAlignment="1" applyProtection="1">
      <alignment horizontal="center" vertical="center" wrapText="1"/>
      <protection hidden="1"/>
    </xf>
    <xf numFmtId="0" fontId="13" fillId="2" borderId="26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5" fillId="3" borderId="25" xfId="0" applyFont="1" applyFill="1" applyBorder="1" applyAlignment="1" applyProtection="1">
      <alignment horizontal="center" vertical="center" wrapText="1"/>
      <protection hidden="1"/>
    </xf>
    <xf numFmtId="0" fontId="5" fillId="3" borderId="26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/>
      <protection hidden="1"/>
    </xf>
    <xf numFmtId="0" fontId="11" fillId="3" borderId="59" xfId="0" applyFont="1" applyFill="1" applyBorder="1" applyAlignment="1" applyProtection="1">
      <alignment horizontal="center" vertical="center" wrapText="1"/>
      <protection hidden="1"/>
    </xf>
    <xf numFmtId="0" fontId="22" fillId="2" borderId="57" xfId="0" applyFont="1" applyFill="1" applyBorder="1" applyAlignment="1" applyProtection="1">
      <alignment horizontal="left" vertical="center" wrapText="1"/>
      <protection hidden="1"/>
    </xf>
    <xf numFmtId="0" fontId="22" fillId="2" borderId="16" xfId="0" applyFont="1" applyFill="1" applyBorder="1" applyAlignment="1" applyProtection="1">
      <alignment horizontal="left" vertical="center" wrapText="1"/>
      <protection hidden="1"/>
    </xf>
    <xf numFmtId="0" fontId="22" fillId="2" borderId="22" xfId="0" applyFont="1" applyFill="1" applyBorder="1" applyAlignment="1" applyProtection="1">
      <alignment horizontal="left" vertical="center" wrapText="1"/>
      <protection hidden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 applyProtection="1">
      <alignment horizontal="center" vertical="center" wrapText="1"/>
      <protection hidden="1"/>
    </xf>
    <xf numFmtId="0" fontId="6" fillId="2" borderId="45" xfId="0" applyFont="1" applyFill="1" applyBorder="1" applyAlignment="1" applyProtection="1">
      <alignment horizontal="center" vertical="center" wrapText="1"/>
      <protection hidden="1"/>
    </xf>
    <xf numFmtId="0" fontId="6" fillId="2" borderId="49" xfId="0" applyFont="1" applyFill="1" applyBorder="1" applyAlignment="1" applyProtection="1">
      <alignment horizontal="center" vertical="center" wrapText="1"/>
      <protection hidden="1"/>
    </xf>
    <xf numFmtId="0" fontId="50" fillId="2" borderId="49" xfId="0" applyFont="1" applyFill="1" applyBorder="1" applyAlignment="1">
      <alignment horizontal="center" vertical="center"/>
    </xf>
    <xf numFmtId="0" fontId="6" fillId="2" borderId="48" xfId="0" applyFont="1" applyFill="1" applyBorder="1" applyAlignment="1" applyProtection="1">
      <alignment horizontal="center" vertical="center" wrapText="1"/>
      <protection hidden="1"/>
    </xf>
    <xf numFmtId="0" fontId="6" fillId="2" borderId="34" xfId="0" applyFont="1" applyFill="1" applyBorder="1" applyAlignment="1" applyProtection="1">
      <alignment horizontal="center" vertical="center" wrapText="1"/>
      <protection hidden="1"/>
    </xf>
    <xf numFmtId="0" fontId="6" fillId="2" borderId="36" xfId="0" applyFont="1" applyFill="1" applyBorder="1" applyAlignment="1" applyProtection="1">
      <alignment horizontal="center" vertical="center" wrapText="1"/>
      <protection hidden="1"/>
    </xf>
    <xf numFmtId="180" fontId="6" fillId="2" borderId="34" xfId="0" applyNumberFormat="1" applyFont="1" applyFill="1" applyBorder="1" applyAlignment="1" applyProtection="1">
      <alignment horizontal="center" vertical="center" wrapText="1"/>
      <protection hidden="1"/>
    </xf>
    <xf numFmtId="180" fontId="6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34" xfId="0" applyFont="1" applyFill="1" applyBorder="1" applyAlignment="1" applyProtection="1">
      <alignment horizontal="center" vertical="center"/>
      <protection hidden="1"/>
    </xf>
    <xf numFmtId="0" fontId="0" fillId="2" borderId="36" xfId="0" applyFont="1" applyFill="1" applyBorder="1" applyAlignment="1" applyProtection="1">
      <alignment horizontal="center" vertical="center"/>
      <protection hidden="1"/>
    </xf>
  </cellXfs>
  <cellStyles count="2">
    <cellStyle name="一般" xfId="0" builtinId="0"/>
    <cellStyle name="千分位" xfId="1" builtinId="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F$4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$F$47" lockText="1" noThreeD="1"/>
</file>

<file path=xl/ctrlProps/ctrlProp3.xml><?xml version="1.0" encoding="utf-8"?>
<formControlPr xmlns="http://schemas.microsoft.com/office/spreadsheetml/2009/9/main" objectType="CheckBox" fmlaLink="$J$32" lockText="1" noThreeD="1"/>
</file>

<file path=xl/ctrlProps/ctrlProp4.xml><?xml version="1.0" encoding="utf-8"?>
<formControlPr xmlns="http://schemas.microsoft.com/office/spreadsheetml/2009/9/main" objectType="CheckBox" fmlaLink="$J$29" lockText="1" noThreeD="1"/>
</file>

<file path=xl/ctrlProps/ctrlProp5.xml><?xml version="1.0" encoding="utf-8"?>
<formControlPr xmlns="http://schemas.microsoft.com/office/spreadsheetml/2009/9/main" objectType="CheckBox" fmlaLink="$J$30" lockText="1" noThreeD="1"/>
</file>

<file path=xl/ctrlProps/ctrlProp6.xml><?xml version="1.0" encoding="utf-8"?>
<formControlPr xmlns="http://schemas.microsoft.com/office/spreadsheetml/2009/9/main" objectType="CheckBox" fmlaLink="$J$31" lockText="1" noThreeD="1"/>
</file>

<file path=xl/ctrlProps/ctrlProp7.xml><?xml version="1.0" encoding="utf-8"?>
<formControlPr xmlns="http://schemas.microsoft.com/office/spreadsheetml/2009/9/main" objectType="CheckBox" fmlaLink="$J$19" lockText="1" noThreeD="1"/>
</file>

<file path=xl/ctrlProps/ctrlProp8.xml><?xml version="1.0" encoding="utf-8"?>
<formControlPr xmlns="http://schemas.microsoft.com/office/spreadsheetml/2009/9/main" objectType="Radio" firstButton="1" fmlaLink="$J$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28575</xdr:rowOff>
        </xdr:from>
        <xdr:to>
          <xdr:col>1</xdr:col>
          <xdr:colOff>838200</xdr:colOff>
          <xdr:row>46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同意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944880</xdr:colOff>
      <xdr:row>49</xdr:row>
      <xdr:rowOff>188595</xdr:rowOff>
    </xdr:from>
    <xdr:to>
      <xdr:col>3</xdr:col>
      <xdr:colOff>3360422</xdr:colOff>
      <xdr:row>54</xdr:row>
      <xdr:rowOff>134620</xdr:rowOff>
    </xdr:to>
    <xdr:grpSp>
      <xdr:nvGrpSpPr>
        <xdr:cNvPr id="13801" name="群組 1">
          <a:extLst>
            <a:ext uri="{FF2B5EF4-FFF2-40B4-BE49-F238E27FC236}">
              <a16:creationId xmlns:a16="http://schemas.microsoft.com/office/drawing/2014/main" id="{00000000-0008-0000-0000-0000E9350000}"/>
            </a:ext>
          </a:extLst>
        </xdr:cNvPr>
        <xdr:cNvGrpSpPr>
          <a:grpSpLocks/>
        </xdr:cNvGrpSpPr>
      </xdr:nvGrpSpPr>
      <xdr:grpSpPr bwMode="auto">
        <a:xfrm>
          <a:off x="4516755" y="14018895"/>
          <a:ext cx="2415542" cy="1327150"/>
          <a:chOff x="4524374" y="16733000"/>
          <a:chExt cx="2539637" cy="1344000"/>
        </a:xfrm>
      </xdr:grpSpPr>
      <xdr:sp macro="" textlink="" fLocksText="0">
        <xdr:nvSpPr>
          <xdr:cNvPr id="4" name="文字方塊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699429" y="16733000"/>
            <a:ext cx="1364582" cy="1324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 u="sng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5" name="文字方塊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4524374" y="17347400"/>
            <a:ext cx="720195" cy="72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xdr:twoCellAnchor editAs="oneCell">
    <xdr:from>
      <xdr:col>2</xdr:col>
      <xdr:colOff>2087880</xdr:colOff>
      <xdr:row>35</xdr:row>
      <xdr:rowOff>44940</xdr:rowOff>
    </xdr:from>
    <xdr:to>
      <xdr:col>3</xdr:col>
      <xdr:colOff>3520440</xdr:colOff>
      <xdr:row>45</xdr:row>
      <xdr:rowOff>150867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9935700"/>
          <a:ext cx="3543300" cy="2849127"/>
        </a:xfrm>
        <a:prstGeom prst="rect">
          <a:avLst/>
        </a:prstGeom>
      </xdr:spPr>
    </xdr:pic>
    <xdr:clientData/>
  </xdr:twoCellAnchor>
  <xdr:twoCellAnchor editAs="oneCell">
    <xdr:from>
      <xdr:col>2</xdr:col>
      <xdr:colOff>1948401</xdr:colOff>
      <xdr:row>17</xdr:row>
      <xdr:rowOff>95269</xdr:rowOff>
    </xdr:from>
    <xdr:to>
      <xdr:col>3</xdr:col>
      <xdr:colOff>3559615</xdr:colOff>
      <xdr:row>24</xdr:row>
      <xdr:rowOff>177155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061" y="5048269"/>
          <a:ext cx="3721954" cy="2002126"/>
        </a:xfrm>
        <a:prstGeom prst="rect">
          <a:avLst/>
        </a:prstGeom>
      </xdr:spPr>
    </xdr:pic>
    <xdr:clientData/>
  </xdr:twoCellAnchor>
  <xdr:twoCellAnchor editAs="oneCell">
    <xdr:from>
      <xdr:col>2</xdr:col>
      <xdr:colOff>1948401</xdr:colOff>
      <xdr:row>17</xdr:row>
      <xdr:rowOff>95269</xdr:rowOff>
    </xdr:from>
    <xdr:to>
      <xdr:col>3</xdr:col>
      <xdr:colOff>3553265</xdr:colOff>
      <xdr:row>24</xdr:row>
      <xdr:rowOff>221605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651" y="5130819"/>
          <a:ext cx="3757514" cy="20376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19050</xdr:rowOff>
        </xdr:from>
        <xdr:to>
          <xdr:col>1</xdr:col>
          <xdr:colOff>838200</xdr:colOff>
          <xdr:row>46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同意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9525</xdr:rowOff>
        </xdr:from>
        <xdr:to>
          <xdr:col>2</xdr:col>
          <xdr:colOff>66675</xdr:colOff>
          <xdr:row>33</xdr:row>
          <xdr:rowOff>9524</xdr:rowOff>
        </xdr:to>
        <xdr:sp macro="" textlink="">
          <xdr:nvSpPr>
            <xdr:cNvPr id="11265" name="Check Box 1" descr="220V-15安培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220V超過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38100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11267" name="Check Box 3" descr="220V-15安培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無追加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2</xdr:col>
          <xdr:colOff>85725</xdr:colOff>
          <xdr:row>30</xdr:row>
          <xdr:rowOff>9526</xdr:rowOff>
        </xdr:to>
        <xdr:sp macro="" textlink="">
          <xdr:nvSpPr>
            <xdr:cNvPr id="11269" name="Check Box 5" descr="220V-15安培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220V單相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2</xdr:col>
          <xdr:colOff>66675</xdr:colOff>
          <xdr:row>31</xdr:row>
          <xdr:rowOff>9525</xdr:rowOff>
        </xdr:to>
        <xdr:sp macro="" textlink="">
          <xdr:nvSpPr>
            <xdr:cNvPr id="11270" name="Check Box 6" descr="220V-15安培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220V三相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24848</xdr:colOff>
      <xdr:row>72</xdr:row>
      <xdr:rowOff>49694</xdr:rowOff>
    </xdr:from>
    <xdr:to>
      <xdr:col>7</xdr:col>
      <xdr:colOff>940075</xdr:colOff>
      <xdr:row>76</xdr:row>
      <xdr:rowOff>185958</xdr:rowOff>
    </xdr:to>
    <xdr:grpSp>
      <xdr:nvGrpSpPr>
        <xdr:cNvPr id="11918" name="群組 6">
          <a:extLst>
            <a:ext uri="{FF2B5EF4-FFF2-40B4-BE49-F238E27FC236}">
              <a16:creationId xmlns:a16="http://schemas.microsoft.com/office/drawing/2014/main" id="{00000000-0008-0000-0100-00008E2E0000}"/>
            </a:ext>
          </a:extLst>
        </xdr:cNvPr>
        <xdr:cNvGrpSpPr>
          <a:grpSpLocks/>
        </xdr:cNvGrpSpPr>
      </xdr:nvGrpSpPr>
      <xdr:grpSpPr bwMode="auto">
        <a:xfrm>
          <a:off x="5565913" y="17426607"/>
          <a:ext cx="1876010" cy="1130177"/>
          <a:chOff x="4841030" y="16497238"/>
          <a:chExt cx="2204616" cy="1380612"/>
        </a:xfrm>
      </xdr:grpSpPr>
      <xdr:sp macro="" textlink="" fLocksText="0">
        <xdr:nvSpPr>
          <xdr:cNvPr id="8" name="文字方塊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658636" y="16497238"/>
            <a:ext cx="1387010" cy="137929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9" name="文字方塊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4841030" y="17153082"/>
            <a:ext cx="723478" cy="7247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9525</xdr:rowOff>
        </xdr:from>
        <xdr:to>
          <xdr:col>2</xdr:col>
          <xdr:colOff>333375</xdr:colOff>
          <xdr:row>20</xdr:row>
          <xdr:rowOff>38101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6</xdr:row>
          <xdr:rowOff>1</xdr:rowOff>
        </xdr:to>
        <xdr:sp macro="" textlink="">
          <xdr:nvSpPr>
            <xdr:cNvPr id="11279" name="Option Button 15" descr="是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85725</xdr:rowOff>
        </xdr:from>
        <xdr:to>
          <xdr:col>4</xdr:col>
          <xdr:colOff>38100</xdr:colOff>
          <xdr:row>6</xdr:row>
          <xdr:rowOff>1</xdr:rowOff>
        </xdr:to>
        <xdr:sp macro="" textlink="">
          <xdr:nvSpPr>
            <xdr:cNvPr id="11280" name="Option Button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6</xdr:row>
          <xdr:rowOff>1</xdr:rowOff>
        </xdr:to>
        <xdr:sp macro="" textlink="">
          <xdr:nvSpPr>
            <xdr:cNvPr id="11281" name="Option Button 17" descr="是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85725</xdr:rowOff>
        </xdr:from>
        <xdr:to>
          <xdr:col>4</xdr:col>
          <xdr:colOff>38100</xdr:colOff>
          <xdr:row>6</xdr:row>
          <xdr:rowOff>1</xdr:rowOff>
        </xdr:to>
        <xdr:sp macro="" textlink="">
          <xdr:nvSpPr>
            <xdr:cNvPr id="11282" name="Option Button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6</xdr:row>
          <xdr:rowOff>1</xdr:rowOff>
        </xdr:to>
        <xdr:sp macro="" textlink="">
          <xdr:nvSpPr>
            <xdr:cNvPr id="11283" name="Option Button 19" descr="是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85725</xdr:rowOff>
        </xdr:from>
        <xdr:to>
          <xdr:col>4</xdr:col>
          <xdr:colOff>38100</xdr:colOff>
          <xdr:row>6</xdr:row>
          <xdr:rowOff>1</xdr:rowOff>
        </xdr:to>
        <xdr:sp macro="" textlink="">
          <xdr:nvSpPr>
            <xdr:cNvPr id="11284" name="Option Button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19</xdr:row>
      <xdr:rowOff>144780</xdr:rowOff>
    </xdr:from>
    <xdr:to>
      <xdr:col>4</xdr:col>
      <xdr:colOff>2362</xdr:colOff>
      <xdr:row>23</xdr:row>
      <xdr:rowOff>415290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CF5E8B33-FA9D-49C7-8998-DFD019F12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" y="7396480"/>
          <a:ext cx="2467432" cy="244221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571501</xdr:colOff>
      <xdr:row>18</xdr:row>
      <xdr:rowOff>11429</xdr:rowOff>
    </xdr:from>
    <xdr:to>
      <xdr:col>8</xdr:col>
      <xdr:colOff>308610</xdr:colOff>
      <xdr:row>23</xdr:row>
      <xdr:rowOff>450066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B3D97EED-8F7D-4C8B-86A9-E4ECECC73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7142479"/>
          <a:ext cx="2200909" cy="2730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ctr">
          <a:defRPr sz="1400">
            <a:solidFill>
              <a:schemeClr val="bg1">
                <a:lumMod val="85000"/>
              </a:schemeClr>
            </a:solidFill>
            <a:latin typeface="標楷體" panose="03000509000000000000" pitchFamily="65" charset="-120"/>
            <a:ea typeface="標楷體" panose="03000509000000000000" pitchFamily="65" charset="-12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"/>
  <dimension ref="A1:F95"/>
  <sheetViews>
    <sheetView topLeftCell="A28" zoomScaleNormal="100" workbookViewId="0">
      <selection activeCell="C51" sqref="C51:D51"/>
    </sheetView>
  </sheetViews>
  <sheetFormatPr defaultColWidth="0" defaultRowHeight="21.95" customHeight="1" zeroHeight="1"/>
  <cols>
    <col min="1" max="1" width="1.5" style="2" customWidth="1"/>
    <col min="2" max="2" width="14.5" style="2" customWidth="1"/>
    <col min="3" max="3" width="30.875" style="2" customWidth="1"/>
    <col min="4" max="4" width="54.125" style="2" customWidth="1"/>
    <col min="5" max="5" width="1.125" style="2" customWidth="1"/>
    <col min="6" max="8" width="12.375" style="2" hidden="1" customWidth="1"/>
    <col min="9" max="16384" width="12.375" style="2" hidden="1"/>
  </cols>
  <sheetData>
    <row r="1" spans="2:5" ht="16.5" customHeight="1"/>
    <row r="2" spans="2:5" s="38" customFormat="1" ht="50.25" customHeight="1">
      <c r="B2" s="113" t="s">
        <v>281</v>
      </c>
      <c r="C2" s="113"/>
      <c r="D2" s="113"/>
      <c r="E2" s="38" t="s">
        <v>18</v>
      </c>
    </row>
    <row r="3" spans="2:5" ht="21.95" customHeight="1">
      <c r="B3" s="114" t="s">
        <v>46</v>
      </c>
      <c r="C3" s="114"/>
      <c r="D3" s="114"/>
    </row>
    <row r="4" spans="2:5" ht="21.95" customHeight="1">
      <c r="B4" s="114" t="s">
        <v>191</v>
      </c>
      <c r="C4" s="114"/>
      <c r="D4" s="114"/>
    </row>
    <row r="5" spans="2:5" ht="21.95" customHeight="1">
      <c r="B5" s="114" t="s">
        <v>40</v>
      </c>
      <c r="C5" s="114"/>
      <c r="D5" s="114"/>
    </row>
    <row r="6" spans="2:5" ht="21.95" customHeight="1">
      <c r="B6" s="114" t="s">
        <v>79</v>
      </c>
      <c r="C6" s="114"/>
      <c r="D6" s="114"/>
    </row>
    <row r="7" spans="2:5" ht="21.95" customHeight="1">
      <c r="B7" s="115" t="s">
        <v>96</v>
      </c>
      <c r="C7" s="115"/>
      <c r="D7" s="115"/>
    </row>
    <row r="8" spans="2:5" ht="21.95" customHeight="1">
      <c r="B8" s="116" t="s">
        <v>97</v>
      </c>
      <c r="C8" s="116"/>
      <c r="D8" s="116"/>
    </row>
    <row r="9" spans="2:5" ht="21.95" customHeight="1">
      <c r="B9" s="114" t="s">
        <v>75</v>
      </c>
      <c r="C9" s="114"/>
      <c r="D9" s="114"/>
    </row>
    <row r="10" spans="2:5" ht="21.95" customHeight="1">
      <c r="B10" s="114" t="s">
        <v>74</v>
      </c>
      <c r="C10" s="114"/>
      <c r="D10" s="114"/>
    </row>
    <row r="11" spans="2:5" ht="21.95" customHeight="1">
      <c r="B11" s="115" t="s">
        <v>185</v>
      </c>
      <c r="C11" s="115"/>
      <c r="D11" s="115"/>
    </row>
    <row r="12" spans="2:5" ht="21.95" customHeight="1">
      <c r="B12" s="115" t="s">
        <v>51</v>
      </c>
      <c r="C12" s="115"/>
      <c r="D12" s="115"/>
    </row>
    <row r="13" spans="2:5" ht="21.95" customHeight="1">
      <c r="B13" s="117" t="s">
        <v>69</v>
      </c>
      <c r="C13" s="117"/>
      <c r="D13" s="117"/>
    </row>
    <row r="14" spans="2:5" ht="21.95" customHeight="1">
      <c r="B14" s="117" t="s">
        <v>76</v>
      </c>
      <c r="C14" s="117"/>
      <c r="D14" s="117"/>
    </row>
    <row r="15" spans="2:5" ht="21.95" customHeight="1">
      <c r="B15" s="117" t="s">
        <v>77</v>
      </c>
      <c r="C15" s="117"/>
      <c r="D15" s="117"/>
    </row>
    <row r="16" spans="2:5" ht="21.95" customHeight="1">
      <c r="B16" s="114" t="s">
        <v>43</v>
      </c>
      <c r="C16" s="114"/>
      <c r="D16" s="114"/>
    </row>
    <row r="17" spans="2:4" ht="21.95" customHeight="1">
      <c r="B17" s="111" t="s">
        <v>78</v>
      </c>
      <c r="C17" s="111"/>
      <c r="D17" s="111"/>
    </row>
    <row r="18" spans="2:4" ht="21.95" customHeight="1">
      <c r="B18" s="111" t="s">
        <v>39</v>
      </c>
      <c r="C18" s="111"/>
      <c r="D18" s="110"/>
    </row>
    <row r="19" spans="2:4" ht="21.95" customHeight="1">
      <c r="B19" s="119" t="s">
        <v>37</v>
      </c>
      <c r="C19" s="119"/>
      <c r="D19" s="110"/>
    </row>
    <row r="20" spans="2:4" ht="21.95" customHeight="1">
      <c r="C20" s="4"/>
      <c r="D20" s="110"/>
    </row>
    <row r="21" spans="2:4" ht="21.95" customHeight="1">
      <c r="C21" s="4"/>
      <c r="D21" s="110"/>
    </row>
    <row r="22" spans="2:4" ht="21.95" customHeight="1">
      <c r="C22" s="4"/>
      <c r="D22" s="110"/>
    </row>
    <row r="23" spans="2:4" ht="21.95" customHeight="1">
      <c r="C23" s="4"/>
      <c r="D23" s="110"/>
    </row>
    <row r="24" spans="2:4" ht="21.95" customHeight="1">
      <c r="C24" s="4"/>
      <c r="D24" s="110"/>
    </row>
    <row r="25" spans="2:4" ht="21.95" customHeight="1">
      <c r="B25" s="111" t="s">
        <v>52</v>
      </c>
      <c r="C25" s="111"/>
      <c r="D25" s="110"/>
    </row>
    <row r="26" spans="2:4" ht="21.95" customHeight="1">
      <c r="B26" s="48" t="s">
        <v>47</v>
      </c>
      <c r="C26" s="48"/>
    </row>
    <row r="27" spans="2:4" ht="21.95" customHeight="1">
      <c r="B27" s="111" t="s">
        <v>53</v>
      </c>
      <c r="C27" s="111"/>
      <c r="D27" s="111"/>
    </row>
    <row r="28" spans="2:4" ht="21.95" customHeight="1">
      <c r="B28" s="48" t="s">
        <v>45</v>
      </c>
      <c r="C28" s="48"/>
    </row>
    <row r="29" spans="2:4" ht="21.95" customHeight="1">
      <c r="B29" s="37"/>
      <c r="C29" s="37"/>
    </row>
    <row r="30" spans="2:4" ht="21.95" customHeight="1">
      <c r="B30" s="37"/>
      <c r="C30" s="37"/>
    </row>
    <row r="31" spans="2:4" ht="21.95" customHeight="1">
      <c r="B31" s="115" t="s">
        <v>70</v>
      </c>
      <c r="C31" s="115"/>
      <c r="D31" s="115"/>
    </row>
    <row r="32" spans="2:4" ht="21.95" customHeight="1">
      <c r="B32" s="115" t="s">
        <v>38</v>
      </c>
      <c r="C32" s="115"/>
      <c r="D32" s="115"/>
    </row>
    <row r="33" spans="2:6" ht="21.95" customHeight="1">
      <c r="B33" s="115" t="s">
        <v>82</v>
      </c>
      <c r="C33" s="115"/>
      <c r="D33" s="115"/>
    </row>
    <row r="34" spans="2:6" ht="21.95" customHeight="1">
      <c r="B34" s="115" t="s">
        <v>83</v>
      </c>
      <c r="C34" s="115"/>
      <c r="D34" s="115"/>
    </row>
    <row r="35" spans="2:6" ht="21.95" customHeight="1">
      <c r="B35" s="46" t="s">
        <v>54</v>
      </c>
      <c r="C35" s="46"/>
      <c r="D35" s="110"/>
    </row>
    <row r="36" spans="2:6" ht="21.95" customHeight="1">
      <c r="B36" s="46"/>
      <c r="D36" s="110"/>
    </row>
    <row r="37" spans="2:6" ht="21.95" customHeight="1">
      <c r="B37" s="2" t="s">
        <v>58</v>
      </c>
      <c r="D37" s="110"/>
    </row>
    <row r="38" spans="2:6" ht="21.95" customHeight="1">
      <c r="B38" s="2" t="s">
        <v>57</v>
      </c>
      <c r="D38" s="110"/>
    </row>
    <row r="39" spans="2:6" ht="21.95" customHeight="1">
      <c r="B39" s="2" t="s">
        <v>44</v>
      </c>
      <c r="D39" s="110"/>
    </row>
    <row r="40" spans="2:6" ht="21.95" customHeight="1">
      <c r="B40" s="46"/>
      <c r="D40" s="110"/>
    </row>
    <row r="41" spans="2:6" ht="21.95" customHeight="1">
      <c r="B41" s="46"/>
      <c r="D41" s="110"/>
    </row>
    <row r="42" spans="2:6" ht="21.95" customHeight="1">
      <c r="B42" s="46"/>
      <c r="D42" s="110"/>
    </row>
    <row r="43" spans="2:6" ht="21.95" customHeight="1">
      <c r="B43" s="46"/>
      <c r="D43" s="110"/>
    </row>
    <row r="44" spans="2:6" ht="21.95" customHeight="1">
      <c r="B44" s="46"/>
      <c r="D44" s="110"/>
    </row>
    <row r="45" spans="2:6" ht="21.95" customHeight="1">
      <c r="B45" s="37"/>
      <c r="C45" s="48"/>
      <c r="D45" s="48"/>
    </row>
    <row r="46" spans="2:6" ht="21.95" customHeight="1">
      <c r="B46" s="118" t="s">
        <v>55</v>
      </c>
      <c r="C46" s="118"/>
    </row>
    <row r="47" spans="2:6" ht="21.95" customHeight="1">
      <c r="B47" s="1" t="s">
        <v>186</v>
      </c>
      <c r="C47" s="1"/>
      <c r="F47" s="44" t="b">
        <v>0</v>
      </c>
    </row>
    <row r="48" spans="2:6" ht="21.95" customHeight="1">
      <c r="B48" s="1" t="s">
        <v>187</v>
      </c>
      <c r="C48" s="1"/>
      <c r="F48" s="44">
        <f xml:space="preserve"> COUNTIF(F47,"TRUE")</f>
        <v>0</v>
      </c>
    </row>
    <row r="49" spans="2:6" ht="21.95" customHeight="1">
      <c r="B49" s="1"/>
      <c r="C49" s="112" t="s">
        <v>188</v>
      </c>
      <c r="D49" s="112"/>
      <c r="F49" s="44"/>
    </row>
    <row r="50" spans="2:6" ht="21.95" customHeight="1">
      <c r="B50" s="1" t="s">
        <v>56</v>
      </c>
      <c r="C50" s="1"/>
    </row>
    <row r="51" spans="2:6" ht="21.95" customHeight="1">
      <c r="B51" s="36" t="s">
        <v>41</v>
      </c>
      <c r="C51" s="108"/>
      <c r="D51" s="108"/>
    </row>
    <row r="52" spans="2:6" ht="21.95" customHeight="1">
      <c r="B52" s="36" t="s">
        <v>42</v>
      </c>
      <c r="C52" s="47"/>
      <c r="D52" s="22"/>
    </row>
    <row r="53" spans="2:6" ht="21.95" customHeight="1">
      <c r="C53" s="1"/>
    </row>
    <row r="54" spans="2:6" ht="21.95" customHeight="1">
      <c r="C54" s="108" t="s">
        <v>182</v>
      </c>
      <c r="D54" s="108"/>
    </row>
    <row r="55" spans="2:6" ht="21.95" customHeight="1">
      <c r="C55" s="36"/>
    </row>
    <row r="56" spans="2:6" ht="16.5" customHeight="1"/>
    <row r="57" spans="2:6" ht="16.5" hidden="1" customHeight="1"/>
    <row r="58" spans="2:6" ht="16.5" hidden="1" customHeight="1"/>
    <row r="59" spans="2:6" ht="16.5" hidden="1" customHeight="1"/>
    <row r="60" spans="2:6" ht="16.5" hidden="1" customHeight="1"/>
    <row r="61" spans="2:6" ht="16.5" hidden="1" customHeight="1"/>
    <row r="62" spans="2:6" ht="16.5" hidden="1" customHeight="1"/>
    <row r="63" spans="2:6" ht="16.5" hidden="1" customHeight="1"/>
    <row r="64" spans="2:6" ht="16.5" hidden="1" customHeight="1"/>
    <row r="65" ht="16.5" hidden="1" customHeight="1"/>
    <row r="66" ht="16.5" hidden="1" customHeight="1"/>
    <row r="67" ht="16.5" hidden="1" customHeight="1"/>
    <row r="68" ht="16.5" hidden="1" customHeight="1"/>
    <row r="69" ht="16.5" hidden="1" customHeight="1"/>
    <row r="70" ht="16.5" hidden="1" customHeight="1"/>
    <row r="71" ht="16.5" hidden="1" customHeight="1"/>
    <row r="72" ht="16.5" hidden="1" customHeight="1"/>
    <row r="73" ht="16.5" hidden="1" customHeight="1"/>
    <row r="74" ht="16.5" hidden="1" customHeight="1"/>
    <row r="75" ht="16.5" hidden="1" customHeight="1"/>
    <row r="76" ht="16.5" hidden="1" customHeight="1"/>
    <row r="77" ht="16.5" hidden="1" customHeight="1"/>
    <row r="78" ht="16.5" hidden="1" customHeight="1"/>
    <row r="79" ht="16.5" hidden="1" customHeight="1"/>
    <row r="80" ht="16.5" hidden="1" customHeight="1"/>
    <row r="81" spans="2:4" ht="16.5" hidden="1" customHeight="1"/>
    <row r="82" spans="2:4" ht="16.5" hidden="1" customHeight="1"/>
    <row r="83" spans="2:4" ht="16.5" hidden="1" customHeight="1"/>
    <row r="84" spans="2:4" ht="16.5" hidden="1" customHeight="1"/>
    <row r="85" spans="2:4" ht="16.5" hidden="1" customHeight="1"/>
    <row r="86" spans="2:4" ht="16.5" hidden="1" customHeight="1"/>
    <row r="87" spans="2:4" ht="16.5" hidden="1" customHeight="1"/>
    <row r="88" spans="2:4" ht="16.5" hidden="1" customHeight="1"/>
    <row r="89" spans="2:4" ht="16.5" hidden="1" customHeight="1"/>
    <row r="90" spans="2:4" ht="16.5" hidden="1" customHeight="1"/>
    <row r="93" spans="2:4" s="39" customFormat="1" ht="21.95" customHeight="1">
      <c r="B93" s="109"/>
      <c r="C93" s="109"/>
      <c r="D93" s="109"/>
    </row>
    <row r="94" spans="2:4" s="39" customFormat="1" ht="21.95" customHeight="1">
      <c r="B94" s="109"/>
      <c r="C94" s="109"/>
      <c r="D94" s="109"/>
    </row>
    <row r="95" spans="2:4" ht="21.95" customHeight="1"/>
  </sheetData>
  <sheetProtection sheet="1" selectLockedCells="1"/>
  <dataConsolidate/>
  <mergeCells count="32">
    <mergeCell ref="B13:D13"/>
    <mergeCell ref="B14:D14"/>
    <mergeCell ref="B46:C46"/>
    <mergeCell ref="B25:C25"/>
    <mergeCell ref="B18:C18"/>
    <mergeCell ref="B19:C19"/>
    <mergeCell ref="B34:D34"/>
    <mergeCell ref="D35:D44"/>
    <mergeCell ref="B15:D15"/>
    <mergeCell ref="B16:D16"/>
    <mergeCell ref="B17:D17"/>
    <mergeCell ref="B33:D33"/>
    <mergeCell ref="B31:D31"/>
    <mergeCell ref="B32:D32"/>
    <mergeCell ref="B8:D8"/>
    <mergeCell ref="B9:D9"/>
    <mergeCell ref="B10:D10"/>
    <mergeCell ref="B11:D11"/>
    <mergeCell ref="B12:D12"/>
    <mergeCell ref="B2:D2"/>
    <mergeCell ref="B3:D3"/>
    <mergeCell ref="B4:D4"/>
    <mergeCell ref="B5:D5"/>
    <mergeCell ref="B7:D7"/>
    <mergeCell ref="B6:D6"/>
    <mergeCell ref="C54:D54"/>
    <mergeCell ref="B93:D93"/>
    <mergeCell ref="B94:D94"/>
    <mergeCell ref="D18:D25"/>
    <mergeCell ref="B27:D27"/>
    <mergeCell ref="C51:D51"/>
    <mergeCell ref="C49:D49"/>
  </mergeCells>
  <phoneticPr fontId="2" type="noConversion"/>
  <dataValidations count="2">
    <dataValidation type="custom" errorStyle="information" allowBlank="1" showInputMessage="1" showErrorMessage="1" error="同意上述內容請打勾" sqref="D52">
      <formula1>F48=1</formula1>
    </dataValidation>
    <dataValidation type="custom" errorStyle="information" allowBlank="1" showInputMessage="1" showErrorMessage="1" error="同意上述內容請打勾" sqref="C51:D51">
      <formula1>F48=1</formula1>
    </dataValidation>
  </dataValidations>
  <printOptions horizontalCentered="1"/>
  <pageMargins left="0.11811023622047245" right="0.11811023622047245" top="1.5748031496062993" bottom="1.1811023622047245" header="0.31496062992125984" footer="0.31496062992125984"/>
  <pageSetup paperSize="9" orientation="portrait" r:id="rId1"/>
  <headerFooter>
    <oddHeader>&amp;C&amp;G</oddHeader>
    <oddFooter>&amp;C&amp;A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5" name="Check Box 122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28575</xdr:rowOff>
                  </from>
                  <to>
                    <xdr:col>1</xdr:col>
                    <xdr:colOff>838200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" name="Check Box 123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19050</xdr:rowOff>
                  </from>
                  <to>
                    <xdr:col>1</xdr:col>
                    <xdr:colOff>838200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CK115"/>
  <sheetViews>
    <sheetView showZeros="0" view="pageBreakPreview" topLeftCell="A62" zoomScale="115" zoomScaleNormal="115" zoomScaleSheetLayoutView="115" workbookViewId="0">
      <selection activeCell="CL76" sqref="CL76"/>
    </sheetView>
  </sheetViews>
  <sheetFormatPr defaultColWidth="13.625" defaultRowHeight="16.5" zeroHeight="1"/>
  <cols>
    <col min="1" max="1" width="13.125" style="6" customWidth="1"/>
    <col min="2" max="2" width="10.5" style="6" customWidth="1"/>
    <col min="3" max="3" width="14.125" style="6" customWidth="1"/>
    <col min="4" max="6" width="11.625" style="6" customWidth="1"/>
    <col min="7" max="7" width="12.625" style="6" customWidth="1"/>
    <col min="8" max="8" width="13.625" style="6"/>
    <col min="9" max="9" width="6.125" style="6" hidden="1" customWidth="1"/>
    <col min="10" max="11" width="13.625" style="6" hidden="1" customWidth="1"/>
    <col min="12" max="12" width="21.875" style="6" hidden="1" customWidth="1"/>
    <col min="13" max="89" width="13.625" style="6" hidden="1" customWidth="1"/>
    <col min="90" max="175" width="13.625" style="6" customWidth="1"/>
    <col min="176" max="16384" width="13.625" style="6"/>
  </cols>
  <sheetData>
    <row r="1" spans="1:73" ht="2.25" customHeight="1" thickBot="1">
      <c r="A1" s="296"/>
      <c r="B1" s="297"/>
      <c r="C1" s="297"/>
      <c r="D1" s="297"/>
      <c r="E1" s="297"/>
      <c r="F1" s="297"/>
      <c r="G1" s="297"/>
      <c r="H1" s="298"/>
    </row>
    <row r="2" spans="1:73" ht="25.5" customHeight="1">
      <c r="A2" s="301" t="s">
        <v>282</v>
      </c>
      <c r="B2" s="302"/>
      <c r="C2" s="302"/>
      <c r="D2" s="302"/>
      <c r="E2" s="302"/>
      <c r="F2" s="302"/>
      <c r="G2" s="302"/>
      <c r="H2" s="303"/>
      <c r="I2" s="21"/>
      <c r="J2" s="66" t="s">
        <v>124</v>
      </c>
      <c r="O2" s="123" t="s">
        <v>132</v>
      </c>
      <c r="P2" s="124" t="s">
        <v>133</v>
      </c>
      <c r="Q2" s="124" t="s">
        <v>134</v>
      </c>
      <c r="R2" s="126" t="s">
        <v>135</v>
      </c>
      <c r="S2" s="127" t="s">
        <v>136</v>
      </c>
      <c r="T2" s="128"/>
      <c r="U2" s="120" t="s">
        <v>137</v>
      </c>
      <c r="V2" s="120"/>
      <c r="W2" s="120"/>
      <c r="X2" s="120"/>
      <c r="Y2" s="120"/>
      <c r="Z2" s="120" t="s">
        <v>138</v>
      </c>
      <c r="AA2" s="123"/>
      <c r="AB2" s="123"/>
      <c r="AC2" s="120" t="s">
        <v>139</v>
      </c>
      <c r="AD2" s="123"/>
      <c r="AE2" s="123"/>
      <c r="AF2" s="121" t="s">
        <v>140</v>
      </c>
      <c r="AG2" s="121"/>
      <c r="AH2" s="121"/>
      <c r="AI2" s="121" t="s">
        <v>192</v>
      </c>
      <c r="AJ2" s="121"/>
      <c r="AK2" s="121"/>
      <c r="AL2" s="121" t="s">
        <v>193</v>
      </c>
      <c r="AM2" s="121"/>
      <c r="AN2" s="121"/>
      <c r="AO2" s="121" t="s">
        <v>194</v>
      </c>
      <c r="AP2" s="121"/>
      <c r="AQ2" s="121"/>
      <c r="AR2" s="120"/>
      <c r="AS2" s="122" t="s">
        <v>211</v>
      </c>
      <c r="AT2" s="120" t="s">
        <v>141</v>
      </c>
      <c r="AU2" s="120" t="s">
        <v>142</v>
      </c>
      <c r="AV2" s="120" t="s">
        <v>143</v>
      </c>
      <c r="AW2" s="120" t="s">
        <v>144</v>
      </c>
      <c r="AX2" s="120" t="s">
        <v>145</v>
      </c>
      <c r="AY2" s="120" t="s">
        <v>146</v>
      </c>
      <c r="AZ2" s="120" t="s">
        <v>147</v>
      </c>
      <c r="BA2" s="120" t="s">
        <v>148</v>
      </c>
      <c r="BB2" s="120" t="s">
        <v>149</v>
      </c>
      <c r="BC2" s="120" t="s">
        <v>150</v>
      </c>
      <c r="BD2" s="120" t="s">
        <v>151</v>
      </c>
      <c r="BE2" s="120" t="s">
        <v>152</v>
      </c>
      <c r="BF2" s="120" t="s">
        <v>153</v>
      </c>
      <c r="BG2" s="120" t="s">
        <v>154</v>
      </c>
      <c r="BH2" s="120" t="s">
        <v>155</v>
      </c>
      <c r="BI2" s="120" t="s">
        <v>156</v>
      </c>
      <c r="BJ2" s="120" t="s">
        <v>157</v>
      </c>
      <c r="BK2" s="120" t="s">
        <v>158</v>
      </c>
      <c r="BL2" s="120" t="s">
        <v>159</v>
      </c>
      <c r="BM2" s="120" t="s">
        <v>160</v>
      </c>
      <c r="BN2" s="120" t="s">
        <v>161</v>
      </c>
      <c r="BO2" s="120" t="s">
        <v>162</v>
      </c>
      <c r="BP2" s="120" t="s">
        <v>163</v>
      </c>
      <c r="BQ2" s="120" t="s">
        <v>164</v>
      </c>
      <c r="BR2" s="120" t="s">
        <v>165</v>
      </c>
      <c r="BS2" s="120" t="s">
        <v>166</v>
      </c>
      <c r="BT2" s="120" t="s">
        <v>167</v>
      </c>
      <c r="BU2" s="120" t="s">
        <v>168</v>
      </c>
    </row>
    <row r="3" spans="1:73" s="63" customFormat="1" ht="15.75" customHeight="1" thickBot="1">
      <c r="A3" s="299" t="s">
        <v>103</v>
      </c>
      <c r="B3" s="143"/>
      <c r="C3" s="143"/>
      <c r="D3" s="143"/>
      <c r="E3" s="143"/>
      <c r="F3" s="143"/>
      <c r="G3" s="143"/>
      <c r="H3" s="300"/>
      <c r="I3" s="62"/>
      <c r="O3" s="123"/>
      <c r="P3" s="125"/>
      <c r="Q3" s="125"/>
      <c r="R3" s="126"/>
      <c r="S3" s="77" t="s">
        <v>169</v>
      </c>
      <c r="T3" s="77" t="s">
        <v>170</v>
      </c>
      <c r="U3" s="78" t="s">
        <v>171</v>
      </c>
      <c r="V3" s="78" t="s">
        <v>172</v>
      </c>
      <c r="W3" s="78" t="s">
        <v>173</v>
      </c>
      <c r="X3" s="78" t="s">
        <v>174</v>
      </c>
      <c r="Y3" s="77" t="s">
        <v>170</v>
      </c>
      <c r="Z3" s="78" t="s">
        <v>175</v>
      </c>
      <c r="AA3" s="78" t="s">
        <v>176</v>
      </c>
      <c r="AB3" s="78" t="s">
        <v>177</v>
      </c>
      <c r="AC3" s="78" t="s">
        <v>175</v>
      </c>
      <c r="AD3" s="78" t="s">
        <v>176</v>
      </c>
      <c r="AE3" s="78" t="s">
        <v>177</v>
      </c>
      <c r="AF3" s="78" t="s">
        <v>175</v>
      </c>
      <c r="AG3" s="78" t="s">
        <v>176</v>
      </c>
      <c r="AH3" s="78" t="s">
        <v>177</v>
      </c>
      <c r="AI3" s="78" t="s">
        <v>175</v>
      </c>
      <c r="AJ3" s="78" t="s">
        <v>176</v>
      </c>
      <c r="AK3" s="78" t="s">
        <v>177</v>
      </c>
      <c r="AL3" s="78" t="s">
        <v>175</v>
      </c>
      <c r="AM3" s="78" t="s">
        <v>176</v>
      </c>
      <c r="AN3" s="78" t="s">
        <v>177</v>
      </c>
      <c r="AO3" s="78" t="s">
        <v>175</v>
      </c>
      <c r="AP3" s="78" t="s">
        <v>176</v>
      </c>
      <c r="AQ3" s="78" t="s">
        <v>177</v>
      </c>
      <c r="AR3" s="120"/>
      <c r="AS3" s="122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</row>
    <row r="4" spans="1:73" ht="24" customHeight="1">
      <c r="A4" s="144" t="s">
        <v>112</v>
      </c>
      <c r="B4" s="145"/>
      <c r="C4" s="146"/>
      <c r="D4" s="146"/>
      <c r="E4" s="146"/>
      <c r="F4" s="146"/>
      <c r="G4" s="146"/>
      <c r="H4" s="147"/>
      <c r="I4" s="51"/>
      <c r="O4" s="80">
        <f>展覽報名表!$K$64</f>
        <v>0</v>
      </c>
      <c r="P4" s="81">
        <f>展覽報名表!F$17</f>
        <v>0</v>
      </c>
      <c r="Q4" s="81">
        <f>展覽報名表!C$4</f>
        <v>0</v>
      </c>
      <c r="R4" s="81" t="str">
        <f>展覽報名表!J$2</f>
        <v>資材/
設備商</v>
      </c>
      <c r="S4" s="81">
        <f>展覽報名表!B$36</f>
        <v>0</v>
      </c>
      <c r="T4" s="81">
        <f>展覽報名表!F$17</f>
        <v>0</v>
      </c>
      <c r="U4" s="81">
        <f>展覽報名表!K$29</f>
        <v>0</v>
      </c>
      <c r="V4" s="81">
        <f>展覽報名表!K$30</f>
        <v>0</v>
      </c>
      <c r="W4" s="81">
        <f>展覽報名表!K$31</f>
        <v>0</v>
      </c>
      <c r="X4" s="81">
        <f>展覽報名表!K$32</f>
        <v>0</v>
      </c>
      <c r="Y4" s="81">
        <f>展覽報名表!F$17</f>
        <v>0</v>
      </c>
      <c r="Z4" s="81">
        <f>展覽報名表!$J$40</f>
        <v>0</v>
      </c>
      <c r="AA4" s="81">
        <f>展覽報名表!$B$40</f>
        <v>0</v>
      </c>
      <c r="AB4" s="81">
        <f>展覽報名表!$K$40</f>
        <v>0</v>
      </c>
      <c r="AC4" s="81">
        <f>展覽報名表!$J$41</f>
        <v>0</v>
      </c>
      <c r="AD4" s="81">
        <f>展覽報名表!$B$41</f>
        <v>0</v>
      </c>
      <c r="AE4" s="81">
        <f>展覽報名表!$K$41</f>
        <v>0</v>
      </c>
      <c r="AF4" s="81">
        <f>展覽報名表!$J$42</f>
        <v>0</v>
      </c>
      <c r="AG4" s="81">
        <f>展覽報名表!$B$42</f>
        <v>0</v>
      </c>
      <c r="AH4" s="81">
        <f>展覽報名表!$K$42</f>
        <v>0</v>
      </c>
      <c r="AI4" s="81">
        <f>展覽報名表!$D$49</f>
        <v>0</v>
      </c>
      <c r="AJ4" s="81">
        <f>展覽報名表!$K$49</f>
        <v>0</v>
      </c>
      <c r="AK4" s="81">
        <f>展覽報名表!$L$49</f>
        <v>0</v>
      </c>
      <c r="AL4" s="81">
        <f>展覽報名表!$D$49</f>
        <v>0</v>
      </c>
      <c r="AM4" s="81">
        <f>展覽報名表!$K$50</f>
        <v>0</v>
      </c>
      <c r="AN4" s="81">
        <f>展覽報名表!$L$50</f>
        <v>0</v>
      </c>
      <c r="AO4" s="81">
        <f>展覽報名表!$D$49</f>
        <v>0</v>
      </c>
      <c r="AP4" s="81">
        <f>展覽報名表!$K$51</f>
        <v>0</v>
      </c>
      <c r="AQ4" s="81">
        <f>展覽報名表!$L$51</f>
        <v>0</v>
      </c>
      <c r="AR4" s="81">
        <f>展覽報名表!$J$4</f>
        <v>0</v>
      </c>
      <c r="AS4" s="81" t="str">
        <f>展覽報名表!$K$6</f>
        <v>會員</v>
      </c>
      <c r="AT4" s="81">
        <f>展覽報名表!F$17</f>
        <v>0</v>
      </c>
      <c r="AU4" s="80">
        <f>展覽報名表!$F$18</f>
        <v>0</v>
      </c>
      <c r="AV4" s="80" t="str">
        <f>展覽報名表!$L$29</f>
        <v>0</v>
      </c>
      <c r="AW4" s="82">
        <f>展覽報名表!$L$30</f>
        <v>0</v>
      </c>
      <c r="AX4" s="80">
        <f>展覽報名表!$L$31</f>
        <v>0</v>
      </c>
      <c r="AY4" s="80">
        <f>展覽報名表!$L$32</f>
        <v>0</v>
      </c>
      <c r="AZ4" s="81">
        <f>展覽報名表!$B$36</f>
        <v>0</v>
      </c>
      <c r="BA4" s="80">
        <f>展覽報名表!$C$36</f>
        <v>0</v>
      </c>
      <c r="BB4" s="81">
        <f>展覽報名表!$B$40</f>
        <v>0</v>
      </c>
      <c r="BC4" s="80">
        <f>展覽報名表!$C$40</f>
        <v>0</v>
      </c>
      <c r="BD4" s="81">
        <f>展覽報名表!$B$41</f>
        <v>0</v>
      </c>
      <c r="BE4" s="80">
        <f>展覽報名表!$C$41</f>
        <v>0</v>
      </c>
      <c r="BF4" s="81">
        <f>展覽報名表!$B$42</f>
        <v>0</v>
      </c>
      <c r="BG4" s="80">
        <f>展覽報名表!$C$42</f>
        <v>0</v>
      </c>
      <c r="BH4" s="81">
        <f>展覽報名表!$K$52</f>
        <v>0</v>
      </c>
      <c r="BI4" s="80">
        <f>展覽報名表!$L$52</f>
        <v>0</v>
      </c>
      <c r="BJ4" s="81">
        <f>展覽報名表!$K$58</f>
        <v>0</v>
      </c>
      <c r="BK4" s="81">
        <f>展覽報名表!$E$62</f>
        <v>0</v>
      </c>
      <c r="BL4" s="81">
        <f>展覽報名表!$D$45</f>
        <v>0</v>
      </c>
      <c r="BM4" s="81">
        <f>展覽報名表!$F$45</f>
        <v>0</v>
      </c>
      <c r="BN4" s="81">
        <f>展覽報名表!$H$45</f>
        <v>0</v>
      </c>
      <c r="BO4" s="81">
        <f>展覽報名表!$B$45</f>
        <v>0</v>
      </c>
      <c r="BP4" s="80">
        <f>展覽報名表!$K$64</f>
        <v>0</v>
      </c>
      <c r="BQ4" s="83">
        <f>展覽報名表!$L$64</f>
        <v>0</v>
      </c>
      <c r="BR4" s="81">
        <f>展覽報名表!$F$5</f>
        <v>0</v>
      </c>
      <c r="BS4" s="84">
        <f>展覽報名表!$F$6</f>
        <v>0</v>
      </c>
      <c r="BT4" s="79">
        <f>展覽報名表!$C$7</f>
        <v>0</v>
      </c>
      <c r="BU4" s="85">
        <f>展覽報名表!$F$7</f>
        <v>0</v>
      </c>
    </row>
    <row r="5" spans="1:73" ht="30" customHeight="1">
      <c r="A5" s="132" t="s">
        <v>15</v>
      </c>
      <c r="B5" s="133"/>
      <c r="C5" s="134"/>
      <c r="D5" s="134"/>
      <c r="E5" s="34" t="s">
        <v>36</v>
      </c>
      <c r="F5" s="134"/>
      <c r="G5" s="134"/>
      <c r="H5" s="156"/>
      <c r="I5" s="57"/>
    </row>
    <row r="6" spans="1:73" ht="26.25" customHeight="1">
      <c r="A6" s="132" t="s">
        <v>111</v>
      </c>
      <c r="B6" s="133"/>
      <c r="C6" s="131"/>
      <c r="D6" s="131"/>
      <c r="E6" s="34" t="s">
        <v>35</v>
      </c>
      <c r="F6" s="129"/>
      <c r="G6" s="129"/>
      <c r="H6" s="130"/>
      <c r="I6" s="35"/>
      <c r="J6" s="59">
        <v>5</v>
      </c>
      <c r="K6" s="6" t="str">
        <f>IF(J6=5,"會員","非會員")</f>
        <v>會員</v>
      </c>
      <c r="L6" s="54"/>
    </row>
    <row r="7" spans="1:73" ht="21.75" customHeight="1" thickBot="1">
      <c r="A7" s="276" t="s">
        <v>100</v>
      </c>
      <c r="B7" s="277"/>
      <c r="C7" s="278"/>
      <c r="D7" s="278"/>
      <c r="E7" s="279" t="s">
        <v>98</v>
      </c>
      <c r="F7" s="280"/>
      <c r="G7" s="280"/>
      <c r="H7" s="281"/>
      <c r="I7" s="35"/>
      <c r="J7" s="59"/>
      <c r="L7" s="54"/>
    </row>
    <row r="8" spans="1:73" ht="20.100000000000001" customHeight="1">
      <c r="A8" s="282" t="s">
        <v>178</v>
      </c>
      <c r="B8" s="283"/>
      <c r="C8" s="283"/>
      <c r="D8" s="283"/>
      <c r="E8" s="283"/>
      <c r="F8" s="283"/>
      <c r="G8" s="283"/>
      <c r="H8" s="284"/>
      <c r="I8" s="56"/>
    </row>
    <row r="9" spans="1:73" ht="20.100000000000001" customHeight="1">
      <c r="A9" s="285" t="s">
        <v>50</v>
      </c>
      <c r="B9" s="142"/>
      <c r="C9" s="142"/>
      <c r="D9" s="142"/>
      <c r="E9" s="142"/>
      <c r="F9" s="142"/>
      <c r="G9" s="142"/>
      <c r="H9" s="249"/>
      <c r="I9" s="51"/>
    </row>
    <row r="10" spans="1:73" ht="15.75" customHeight="1">
      <c r="A10" s="286" t="s">
        <v>280</v>
      </c>
      <c r="B10" s="135"/>
      <c r="C10" s="135"/>
      <c r="D10" s="135"/>
      <c r="E10" s="135"/>
      <c r="F10" s="135"/>
      <c r="G10" s="135"/>
      <c r="H10" s="287"/>
      <c r="I10" s="51"/>
    </row>
    <row r="11" spans="1:73" ht="19.5" customHeight="1" thickBot="1">
      <c r="A11" s="288" t="s">
        <v>195</v>
      </c>
      <c r="B11" s="289"/>
      <c r="C11" s="289"/>
      <c r="D11" s="289"/>
      <c r="E11" s="289"/>
      <c r="F11" s="289"/>
      <c r="G11" s="289"/>
      <c r="H11" s="290"/>
      <c r="I11" s="51"/>
    </row>
    <row r="12" spans="1:73" s="5" customFormat="1" ht="21.95" customHeight="1">
      <c r="A12" s="272" t="s">
        <v>19</v>
      </c>
      <c r="B12" s="236"/>
      <c r="C12" s="236"/>
      <c r="D12" s="236" t="s">
        <v>196</v>
      </c>
      <c r="E12" s="236"/>
      <c r="F12" s="236" t="s">
        <v>59</v>
      </c>
      <c r="G12" s="236"/>
      <c r="H12" s="273" t="s">
        <v>20</v>
      </c>
      <c r="I12" s="7"/>
      <c r="J12" s="6"/>
      <c r="K12" s="6"/>
      <c r="L12" s="6"/>
      <c r="M12" s="6"/>
    </row>
    <row r="13" spans="1:73" s="5" customFormat="1" ht="21.75" customHeight="1">
      <c r="A13" s="274" t="s">
        <v>80</v>
      </c>
      <c r="B13" s="150" t="s">
        <v>73</v>
      </c>
      <c r="C13" s="151"/>
      <c r="D13" s="138">
        <v>10000</v>
      </c>
      <c r="E13" s="138"/>
      <c r="F13" s="139"/>
      <c r="G13" s="139"/>
      <c r="H13" s="9">
        <f>D13*F13</f>
        <v>0</v>
      </c>
      <c r="I13" s="24"/>
      <c r="J13" s="6"/>
      <c r="K13" s="6"/>
      <c r="L13" s="6"/>
      <c r="M13" s="6"/>
    </row>
    <row r="14" spans="1:73" s="5" customFormat="1" ht="21" customHeight="1" thickBot="1">
      <c r="A14" s="274"/>
      <c r="B14" s="136" t="s">
        <v>101</v>
      </c>
      <c r="C14" s="137"/>
      <c r="D14" s="138">
        <v>15000</v>
      </c>
      <c r="E14" s="138"/>
      <c r="F14" s="139"/>
      <c r="G14" s="139"/>
      <c r="H14" s="9">
        <f>D14*F14</f>
        <v>0</v>
      </c>
      <c r="I14" s="24"/>
      <c r="J14" s="6"/>
      <c r="K14" s="6"/>
      <c r="L14" s="6"/>
      <c r="M14" s="6"/>
    </row>
    <row r="15" spans="1:73" s="5" customFormat="1" ht="23.25" customHeight="1" thickBot="1">
      <c r="A15" s="275" t="s">
        <v>89</v>
      </c>
      <c r="B15" s="148" t="s">
        <v>94</v>
      </c>
      <c r="C15" s="149"/>
      <c r="D15" s="154">
        <v>11500</v>
      </c>
      <c r="E15" s="155"/>
      <c r="F15" s="152"/>
      <c r="G15" s="153"/>
      <c r="H15" s="9">
        <f>D15*F15</f>
        <v>0</v>
      </c>
      <c r="I15" s="24"/>
      <c r="J15" s="6"/>
      <c r="K15" s="6"/>
      <c r="L15" s="6"/>
      <c r="M15" s="6"/>
    </row>
    <row r="16" spans="1:73" s="5" customFormat="1" ht="20.25" customHeight="1" thickBot="1">
      <c r="A16" s="275"/>
      <c r="B16" s="140" t="s">
        <v>102</v>
      </c>
      <c r="C16" s="141"/>
      <c r="D16" s="138">
        <v>18000</v>
      </c>
      <c r="E16" s="138"/>
      <c r="F16" s="139"/>
      <c r="G16" s="139"/>
      <c r="H16" s="9">
        <f>D16*F16</f>
        <v>0</v>
      </c>
      <c r="I16" s="24"/>
      <c r="J16" s="6"/>
      <c r="K16" s="6"/>
      <c r="L16" s="6"/>
      <c r="M16" s="6"/>
    </row>
    <row r="17" spans="1:13" s="5" customFormat="1" ht="17.25" customHeight="1">
      <c r="A17" s="235" t="s">
        <v>21</v>
      </c>
      <c r="B17" s="236"/>
      <c r="C17" s="236"/>
      <c r="D17" s="236"/>
      <c r="E17" s="236"/>
      <c r="F17" s="237">
        <f>F13+F14+F15+F16</f>
        <v>0</v>
      </c>
      <c r="G17" s="237"/>
      <c r="H17" s="238"/>
      <c r="I17" s="7"/>
      <c r="J17" s="6"/>
      <c r="K17" s="6"/>
      <c r="L17" s="6"/>
      <c r="M17" s="6"/>
    </row>
    <row r="18" spans="1:13" s="5" customFormat="1" ht="17.25" customHeight="1" thickBot="1">
      <c r="A18" s="239" t="s">
        <v>277</v>
      </c>
      <c r="B18" s="240"/>
      <c r="C18" s="240"/>
      <c r="D18" s="240"/>
      <c r="E18" s="240"/>
      <c r="F18" s="243">
        <f>SUM(H13:H16)-F13*1000-F14*3000</f>
        <v>0</v>
      </c>
      <c r="G18" s="244"/>
      <c r="H18" s="245"/>
      <c r="I18" s="7"/>
      <c r="J18" s="6"/>
      <c r="K18" s="6"/>
      <c r="L18" s="6"/>
      <c r="M18" s="6"/>
    </row>
    <row r="19" spans="1:13" s="41" customFormat="1" ht="17.25" customHeight="1" thickBot="1">
      <c r="A19" s="246" t="s">
        <v>60</v>
      </c>
      <c r="B19" s="247"/>
      <c r="C19" s="247"/>
      <c r="D19" s="247"/>
      <c r="E19" s="247"/>
      <c r="F19" s="247"/>
      <c r="G19" s="247"/>
      <c r="H19" s="248"/>
      <c r="I19" s="42"/>
      <c r="J19" s="60" t="b">
        <v>0</v>
      </c>
      <c r="K19" s="60" t="str">
        <f>IF(J19=TRUE,"是","否")</f>
        <v>否</v>
      </c>
    </row>
    <row r="20" spans="1:13" s="5" customFormat="1" ht="9.9499999999999993" hidden="1" customHeight="1" thickBot="1">
      <c r="A20" s="7"/>
      <c r="B20" s="7"/>
      <c r="C20" s="7"/>
      <c r="D20" s="7"/>
      <c r="E20" s="7"/>
      <c r="F20" s="10"/>
      <c r="G20" s="7"/>
      <c r="H20" s="7"/>
      <c r="I20" s="7"/>
      <c r="J20" s="6"/>
      <c r="K20" s="6"/>
      <c r="L20" s="6"/>
      <c r="M20" s="6"/>
    </row>
    <row r="21" spans="1:13" ht="18" customHeight="1">
      <c r="A21" s="11" t="s">
        <v>16</v>
      </c>
      <c r="B21" s="241"/>
      <c r="C21" s="241"/>
      <c r="D21" s="241"/>
      <c r="E21" s="14" t="s">
        <v>17</v>
      </c>
      <c r="F21" s="241"/>
      <c r="G21" s="241"/>
      <c r="H21" s="242"/>
      <c r="I21" s="8"/>
    </row>
    <row r="22" spans="1:13" ht="17.25" customHeight="1">
      <c r="A22" s="12" t="s">
        <v>8</v>
      </c>
      <c r="B22" s="161"/>
      <c r="C22" s="161"/>
      <c r="D22" s="161"/>
      <c r="E22" s="53" t="s">
        <v>11</v>
      </c>
      <c r="F22" s="161"/>
      <c r="G22" s="161"/>
      <c r="H22" s="162"/>
      <c r="I22" s="8"/>
    </row>
    <row r="23" spans="1:13" ht="17.25" customHeight="1">
      <c r="A23" s="12" t="s">
        <v>9</v>
      </c>
      <c r="B23" s="161"/>
      <c r="C23" s="161"/>
      <c r="D23" s="161"/>
      <c r="E23" s="53" t="s">
        <v>12</v>
      </c>
      <c r="F23" s="161"/>
      <c r="G23" s="161"/>
      <c r="H23" s="162"/>
      <c r="I23" s="8"/>
    </row>
    <row r="24" spans="1:13" ht="14.25" customHeight="1">
      <c r="A24" s="12" t="s">
        <v>72</v>
      </c>
      <c r="B24" s="161"/>
      <c r="C24" s="161"/>
      <c r="D24" s="161"/>
      <c r="E24" s="53" t="s">
        <v>13</v>
      </c>
      <c r="F24" s="161"/>
      <c r="G24" s="161"/>
      <c r="H24" s="162"/>
      <c r="I24" s="8"/>
    </row>
    <row r="25" spans="1:13" ht="18.75" customHeight="1" thickBot="1">
      <c r="A25" s="13" t="s">
        <v>10</v>
      </c>
      <c r="B25" s="157"/>
      <c r="C25" s="157"/>
      <c r="D25" s="157"/>
      <c r="E25" s="43" t="s">
        <v>14</v>
      </c>
      <c r="F25" s="157"/>
      <c r="G25" s="157"/>
      <c r="H25" s="158"/>
      <c r="I25" s="8"/>
    </row>
    <row r="26" spans="1:13" ht="9.9499999999999993" hidden="1" customHeight="1" thickBot="1">
      <c r="A26" s="8"/>
      <c r="B26" s="8"/>
      <c r="C26" s="8"/>
      <c r="D26" s="8"/>
      <c r="E26" s="8"/>
      <c r="F26" s="8"/>
      <c r="G26" s="8"/>
      <c r="H26" s="8"/>
      <c r="I26" s="8"/>
    </row>
    <row r="27" spans="1:13" ht="20.100000000000001" customHeight="1">
      <c r="A27" s="163" t="s">
        <v>92</v>
      </c>
      <c r="B27" s="164"/>
      <c r="C27" s="164"/>
      <c r="D27" s="164"/>
      <c r="E27" s="164"/>
      <c r="F27" s="164"/>
      <c r="G27" s="164"/>
      <c r="H27" s="165"/>
      <c r="I27" s="25"/>
    </row>
    <row r="28" spans="1:13" ht="20.100000000000001" customHeight="1">
      <c r="A28" s="12" t="s">
        <v>25</v>
      </c>
      <c r="B28" s="53" t="s">
        <v>31</v>
      </c>
      <c r="C28" s="53" t="s">
        <v>20</v>
      </c>
      <c r="D28" s="159" t="s">
        <v>27</v>
      </c>
      <c r="E28" s="159"/>
      <c r="F28" s="159"/>
      <c r="G28" s="159"/>
      <c r="H28" s="160"/>
      <c r="I28" s="8"/>
    </row>
    <row r="29" spans="1:13" ht="20.100000000000001" customHeight="1">
      <c r="A29" s="132" t="s">
        <v>33</v>
      </c>
      <c r="B29" s="15"/>
      <c r="C29" s="29">
        <f>0*K29</f>
        <v>0</v>
      </c>
      <c r="D29" s="167" t="s">
        <v>22</v>
      </c>
      <c r="E29" s="167"/>
      <c r="F29" s="167"/>
      <c r="G29" s="167"/>
      <c r="H29" s="168"/>
      <c r="I29" s="3"/>
      <c r="J29" s="61" t="b">
        <v>0</v>
      </c>
      <c r="K29" s="61">
        <f xml:space="preserve"> COUNTIF(J29,"TRUE")</f>
        <v>0</v>
      </c>
      <c r="L29" s="68" t="s">
        <v>129</v>
      </c>
    </row>
    <row r="30" spans="1:13" ht="20.100000000000001" customHeight="1">
      <c r="A30" s="132"/>
      <c r="B30" s="15"/>
      <c r="C30" s="29" t="str">
        <f>IF(J30=FALSE,"",8000)</f>
        <v/>
      </c>
      <c r="D30" s="167" t="s">
        <v>209</v>
      </c>
      <c r="E30" s="167"/>
      <c r="F30" s="167"/>
      <c r="G30" s="167"/>
      <c r="H30" s="168"/>
      <c r="I30" s="3"/>
      <c r="J30" s="61" t="b">
        <v>0</v>
      </c>
      <c r="K30" s="61">
        <f xml:space="preserve"> COUNTIF(J30,"TRUE")</f>
        <v>0</v>
      </c>
      <c r="L30" s="69">
        <f t="shared" ref="L30:L31" si="0">IF(C30="",0,VALUE(C30))</f>
        <v>0</v>
      </c>
    </row>
    <row r="31" spans="1:13" ht="20.100000000000001" customHeight="1">
      <c r="A31" s="132"/>
      <c r="B31" s="15"/>
      <c r="C31" s="29" t="str">
        <f>IF(J31=FALSE,"",10000)</f>
        <v/>
      </c>
      <c r="D31" s="167" t="s">
        <v>210</v>
      </c>
      <c r="E31" s="167"/>
      <c r="F31" s="167"/>
      <c r="G31" s="167"/>
      <c r="H31" s="168"/>
      <c r="I31" s="3"/>
      <c r="J31" s="61" t="b">
        <v>0</v>
      </c>
      <c r="K31" s="61">
        <f t="shared" ref="K31:K32" si="1" xml:space="preserve"> COUNTIF(J31,"TRUE")</f>
        <v>0</v>
      </c>
      <c r="L31" s="69">
        <f t="shared" si="0"/>
        <v>0</v>
      </c>
      <c r="M31" s="73" t="s">
        <v>130</v>
      </c>
    </row>
    <row r="32" spans="1:13" ht="20.100000000000001" customHeight="1" thickBot="1">
      <c r="A32" s="45" t="s">
        <v>32</v>
      </c>
      <c r="B32" s="16"/>
      <c r="C32" s="30" t="str">
        <f>IF(J32=FALSE,"","另行報價")</f>
        <v/>
      </c>
      <c r="D32" s="169" t="s">
        <v>23</v>
      </c>
      <c r="E32" s="169"/>
      <c r="F32" s="169"/>
      <c r="G32" s="169"/>
      <c r="H32" s="170"/>
      <c r="I32" s="3"/>
      <c r="J32" s="61" t="b">
        <v>0</v>
      </c>
      <c r="K32" s="61">
        <f t="shared" si="1"/>
        <v>0</v>
      </c>
      <c r="L32" s="69">
        <f>IF(C32="",0,"另行報價")</f>
        <v>0</v>
      </c>
      <c r="M32" s="74"/>
    </row>
    <row r="33" spans="1:12" ht="9.9499999999999993" hidden="1" customHeight="1" thickBot="1">
      <c r="A33" s="166"/>
      <c r="B33" s="166"/>
      <c r="C33" s="166"/>
      <c r="D33" s="166"/>
      <c r="E33" s="166"/>
      <c r="F33" s="166"/>
      <c r="G33" s="166"/>
      <c r="H33" s="166"/>
      <c r="I33" s="57"/>
      <c r="L33" s="54"/>
    </row>
    <row r="34" spans="1:12" ht="20.100000000000001" customHeight="1">
      <c r="A34" s="163" t="s">
        <v>91</v>
      </c>
      <c r="B34" s="164"/>
      <c r="C34" s="164"/>
      <c r="D34" s="164"/>
      <c r="E34" s="164"/>
      <c r="F34" s="164"/>
      <c r="G34" s="164"/>
      <c r="H34" s="165"/>
      <c r="I34" s="25"/>
      <c r="K34" s="71" t="s">
        <v>131</v>
      </c>
      <c r="L34" s="72">
        <f>L29+L30+L31+M32+C36</f>
        <v>0</v>
      </c>
    </row>
    <row r="35" spans="1:12" ht="20.100000000000001" customHeight="1">
      <c r="A35" s="12" t="s">
        <v>25</v>
      </c>
      <c r="B35" s="53" t="s">
        <v>24</v>
      </c>
      <c r="C35" s="53" t="s">
        <v>20</v>
      </c>
      <c r="D35" s="159" t="s">
        <v>27</v>
      </c>
      <c r="E35" s="159"/>
      <c r="F35" s="159"/>
      <c r="G35" s="159"/>
      <c r="H35" s="160"/>
      <c r="I35" s="8"/>
    </row>
    <row r="36" spans="1:12" ht="20.100000000000001" customHeight="1" thickBot="1">
      <c r="A36" s="45" t="s">
        <v>34</v>
      </c>
      <c r="B36" s="86">
        <v>0</v>
      </c>
      <c r="C36" s="30">
        <f>1200*B36</f>
        <v>0</v>
      </c>
      <c r="D36" s="171" t="s">
        <v>90</v>
      </c>
      <c r="E36" s="172"/>
      <c r="F36" s="172"/>
      <c r="G36" s="172"/>
      <c r="H36" s="173"/>
      <c r="I36" s="23"/>
    </row>
    <row r="37" spans="1:12" ht="9.9499999999999993" hidden="1" customHeight="1" thickBot="1">
      <c r="A37" s="166"/>
      <c r="B37" s="166"/>
      <c r="C37" s="166"/>
      <c r="D37" s="166"/>
      <c r="E37" s="166"/>
      <c r="F37" s="166"/>
      <c r="G37" s="166"/>
      <c r="H37" s="166"/>
      <c r="I37" s="57"/>
    </row>
    <row r="38" spans="1:12" ht="20.100000000000001" customHeight="1" thickBot="1">
      <c r="A38" s="194" t="s">
        <v>29</v>
      </c>
      <c r="B38" s="195"/>
      <c r="C38" s="195"/>
      <c r="D38" s="195"/>
      <c r="E38" s="195"/>
      <c r="F38" s="195"/>
      <c r="G38" s="195"/>
      <c r="H38" s="196"/>
      <c r="I38" s="25"/>
    </row>
    <row r="39" spans="1:12" ht="20.100000000000001" customHeight="1">
      <c r="A39" s="11" t="s">
        <v>25</v>
      </c>
      <c r="B39" s="291" t="s">
        <v>110</v>
      </c>
      <c r="C39" s="14" t="s">
        <v>20</v>
      </c>
      <c r="D39" s="292" t="s">
        <v>27</v>
      </c>
      <c r="E39" s="292"/>
      <c r="F39" s="292"/>
      <c r="G39" s="292"/>
      <c r="H39" s="293"/>
      <c r="I39" s="8"/>
      <c r="J39" s="6" t="s">
        <v>125</v>
      </c>
      <c r="K39" s="6" t="s">
        <v>126</v>
      </c>
    </row>
    <row r="40" spans="1:12" ht="20.100000000000001" customHeight="1">
      <c r="A40" s="103" t="s">
        <v>0</v>
      </c>
      <c r="B40" s="105"/>
      <c r="C40" s="29">
        <f>200*B40</f>
        <v>0</v>
      </c>
      <c r="D40" s="142" t="s">
        <v>84</v>
      </c>
      <c r="E40" s="142"/>
      <c r="F40" s="142"/>
      <c r="G40" s="142"/>
      <c r="H40" s="249"/>
      <c r="I40" s="51"/>
      <c r="J40" s="6">
        <f>1*F17</f>
        <v>0</v>
      </c>
      <c r="K40" s="6">
        <f>J40+B40</f>
        <v>0</v>
      </c>
    </row>
    <row r="41" spans="1:12" ht="20.100000000000001" customHeight="1">
      <c r="A41" s="103" t="s">
        <v>1</v>
      </c>
      <c r="B41" s="105"/>
      <c r="C41" s="29">
        <f>80*B41</f>
        <v>0</v>
      </c>
      <c r="D41" s="174" t="s">
        <v>85</v>
      </c>
      <c r="E41" s="174"/>
      <c r="F41" s="174"/>
      <c r="G41" s="174"/>
      <c r="H41" s="175"/>
      <c r="I41" s="40"/>
      <c r="J41" s="6">
        <f>1*F17</f>
        <v>0</v>
      </c>
      <c r="K41" s="6">
        <f t="shared" ref="K41:K42" si="2">J41+B41</f>
        <v>0</v>
      </c>
    </row>
    <row r="42" spans="1:12" ht="20.100000000000001" customHeight="1" thickBot="1">
      <c r="A42" s="45" t="s">
        <v>2</v>
      </c>
      <c r="B42" s="257"/>
      <c r="C42" s="30">
        <f>20*B42</f>
        <v>0</v>
      </c>
      <c r="D42" s="294" t="s">
        <v>86</v>
      </c>
      <c r="E42" s="294"/>
      <c r="F42" s="294"/>
      <c r="G42" s="294"/>
      <c r="H42" s="295"/>
      <c r="I42" s="51"/>
      <c r="J42" s="6">
        <f>2*F17</f>
        <v>0</v>
      </c>
      <c r="K42" s="6">
        <f t="shared" si="2"/>
        <v>0</v>
      </c>
    </row>
    <row r="43" spans="1:12" ht="35.25" customHeight="1" thickBot="1">
      <c r="A43" s="269" t="s">
        <v>276</v>
      </c>
      <c r="B43" s="270"/>
      <c r="C43" s="270"/>
      <c r="D43" s="270"/>
      <c r="E43" s="270"/>
      <c r="F43" s="270"/>
      <c r="G43" s="270"/>
      <c r="H43" s="271"/>
      <c r="I43" s="25"/>
    </row>
    <row r="44" spans="1:12" ht="18" customHeight="1">
      <c r="A44" s="11" t="s">
        <v>25</v>
      </c>
      <c r="B44" s="11" t="s">
        <v>26</v>
      </c>
      <c r="C44" s="11"/>
      <c r="D44" s="11" t="s">
        <v>107</v>
      </c>
      <c r="E44" s="11"/>
      <c r="F44" s="11" t="s">
        <v>108</v>
      </c>
      <c r="G44" s="11"/>
      <c r="H44" s="255" t="s">
        <v>109</v>
      </c>
      <c r="I44" s="25"/>
    </row>
    <row r="45" spans="1:12" ht="20.100000000000001" customHeight="1" thickBot="1">
      <c r="A45" s="256" t="s">
        <v>190</v>
      </c>
      <c r="B45" s="257"/>
      <c r="C45" s="258" t="s">
        <v>105</v>
      </c>
      <c r="D45" s="258">
        <f>SUM(F13,F15,F14*3,F16*3)</f>
        <v>0</v>
      </c>
      <c r="E45" s="259" t="s">
        <v>104</v>
      </c>
      <c r="F45" s="258">
        <f>IF(B45-D45&gt;0,B45-D45,0)</f>
        <v>0</v>
      </c>
      <c r="G45" s="259" t="s">
        <v>106</v>
      </c>
      <c r="H45" s="260">
        <f>F45*800</f>
        <v>0</v>
      </c>
      <c r="I45" s="51"/>
    </row>
    <row r="46" spans="1:12" ht="20.100000000000001" customHeight="1" thickBot="1">
      <c r="A46" s="178" t="s">
        <v>95</v>
      </c>
      <c r="B46" s="179"/>
      <c r="C46" s="179"/>
      <c r="D46" s="179"/>
      <c r="E46" s="179"/>
      <c r="F46" s="179"/>
      <c r="G46" s="179"/>
      <c r="H46" s="180"/>
      <c r="I46" s="25"/>
      <c r="J46" s="6">
        <f>2*$F$13+2*$F$15+4*$F$14+4*$F$16</f>
        <v>0</v>
      </c>
    </row>
    <row r="47" spans="1:12" ht="20.100000000000001" customHeight="1">
      <c r="A47" s="176" t="s">
        <v>81</v>
      </c>
      <c r="B47" s="145"/>
      <c r="C47" s="145"/>
      <c r="D47" s="177"/>
      <c r="E47" s="176" t="s">
        <v>88</v>
      </c>
      <c r="F47" s="145"/>
      <c r="G47" s="145"/>
      <c r="H47" s="177"/>
      <c r="I47" s="57"/>
    </row>
    <row r="48" spans="1:12" ht="20.100000000000001" customHeight="1">
      <c r="A48" s="18" t="s">
        <v>5</v>
      </c>
      <c r="B48" s="17" t="s">
        <v>3</v>
      </c>
      <c r="C48" s="17" t="s">
        <v>4</v>
      </c>
      <c r="D48" s="17" t="s">
        <v>30</v>
      </c>
      <c r="E48" s="18" t="s">
        <v>5</v>
      </c>
      <c r="F48" s="17" t="s">
        <v>3</v>
      </c>
      <c r="G48" s="17" t="s">
        <v>4</v>
      </c>
      <c r="H48" s="19" t="s">
        <v>7</v>
      </c>
      <c r="I48" s="50"/>
      <c r="J48" s="54" t="s">
        <v>125</v>
      </c>
      <c r="K48" s="54" t="s">
        <v>127</v>
      </c>
      <c r="L48" s="54" t="s">
        <v>128</v>
      </c>
    </row>
    <row r="49" spans="1:12" ht="20.100000000000001" customHeight="1">
      <c r="A49" s="18" t="s">
        <v>179</v>
      </c>
      <c r="B49" s="52"/>
      <c r="C49" s="52"/>
      <c r="D49" s="181">
        <f>J46</f>
        <v>0</v>
      </c>
      <c r="E49" s="18" t="s">
        <v>179</v>
      </c>
      <c r="F49" s="27"/>
      <c r="G49" s="52"/>
      <c r="H49" s="9">
        <f>110*(F49+G49)</f>
        <v>0</v>
      </c>
      <c r="I49" s="26"/>
      <c r="J49" s="67">
        <f>B49+C49</f>
        <v>0</v>
      </c>
      <c r="K49" s="67">
        <f>F49+G49</f>
        <v>0</v>
      </c>
      <c r="L49" s="67">
        <f>J49+K49</f>
        <v>0</v>
      </c>
    </row>
    <row r="50" spans="1:12" ht="20.100000000000001" customHeight="1">
      <c r="A50" s="18" t="s">
        <v>180</v>
      </c>
      <c r="B50" s="52"/>
      <c r="C50" s="52"/>
      <c r="D50" s="182"/>
      <c r="E50" s="18" t="s">
        <v>180</v>
      </c>
      <c r="F50" s="27"/>
      <c r="G50" s="52"/>
      <c r="H50" s="9">
        <f>110*(F50+G50)</f>
        <v>0</v>
      </c>
      <c r="I50" s="26"/>
      <c r="J50" s="67">
        <f>B50+C50</f>
        <v>0</v>
      </c>
      <c r="K50" s="67">
        <f t="shared" ref="K50" si="3">F50+G50</f>
        <v>0</v>
      </c>
      <c r="L50" s="67">
        <f t="shared" ref="L50:L51" si="4">J50+K50</f>
        <v>0</v>
      </c>
    </row>
    <row r="51" spans="1:12" ht="20.100000000000001" customHeight="1" thickBot="1">
      <c r="A51" s="33" t="s">
        <v>181</v>
      </c>
      <c r="B51" s="31"/>
      <c r="C51" s="31"/>
      <c r="D51" s="183"/>
      <c r="E51" s="33" t="s">
        <v>181</v>
      </c>
      <c r="F51" s="32"/>
      <c r="G51" s="31"/>
      <c r="H51" s="28">
        <f>110*(F51+G51)</f>
        <v>0</v>
      </c>
      <c r="I51" s="26"/>
      <c r="J51" s="67">
        <f>B51+C51</f>
        <v>0</v>
      </c>
      <c r="K51" s="67">
        <f>F51+G51</f>
        <v>0</v>
      </c>
      <c r="L51" s="67">
        <f t="shared" si="4"/>
        <v>0</v>
      </c>
    </row>
    <row r="52" spans="1:12" ht="54" customHeight="1" thickBot="1">
      <c r="A52" s="184" t="s">
        <v>184</v>
      </c>
      <c r="B52" s="185"/>
      <c r="C52" s="185"/>
      <c r="D52" s="185"/>
      <c r="E52" s="185"/>
      <c r="F52" s="185"/>
      <c r="G52" s="185"/>
      <c r="H52" s="186"/>
      <c r="I52" s="40"/>
      <c r="K52" s="70">
        <f>K49+K50+K51</f>
        <v>0</v>
      </c>
      <c r="L52" s="70">
        <f>K52*110</f>
        <v>0</v>
      </c>
    </row>
    <row r="53" spans="1:12" ht="20.100000000000001" customHeight="1">
      <c r="A53" s="261" t="s">
        <v>122</v>
      </c>
      <c r="B53" s="262"/>
      <c r="C53" s="262"/>
      <c r="D53" s="262"/>
      <c r="E53" s="262"/>
      <c r="F53" s="262"/>
      <c r="G53" s="262"/>
      <c r="H53" s="263"/>
      <c r="I53" s="40"/>
    </row>
    <row r="54" spans="1:12" ht="17.25" customHeight="1">
      <c r="A54" s="264" t="s">
        <v>113</v>
      </c>
      <c r="B54" s="65" t="s">
        <v>118</v>
      </c>
      <c r="C54" s="64" t="s">
        <v>114</v>
      </c>
      <c r="D54" s="65" t="s">
        <v>116</v>
      </c>
      <c r="E54" s="65" t="s">
        <v>113</v>
      </c>
      <c r="F54" s="65" t="s">
        <v>118</v>
      </c>
      <c r="G54" s="65" t="s">
        <v>115</v>
      </c>
      <c r="H54" s="265" t="s">
        <v>116</v>
      </c>
      <c r="I54" s="40"/>
    </row>
    <row r="55" spans="1:12" ht="17.25" customHeight="1" thickBot="1">
      <c r="A55" s="266" t="s">
        <v>120</v>
      </c>
      <c r="B55" s="267">
        <v>1500</v>
      </c>
      <c r="C55" s="31"/>
      <c r="D55" s="31">
        <f>B55*C55</f>
        <v>0</v>
      </c>
      <c r="E55" s="32" t="s">
        <v>121</v>
      </c>
      <c r="F55" s="267">
        <v>2000</v>
      </c>
      <c r="G55" s="31"/>
      <c r="H55" s="268">
        <f>F55*G55</f>
        <v>0</v>
      </c>
      <c r="I55" s="40"/>
    </row>
    <row r="56" spans="1:12" ht="20.100000000000001" customHeight="1">
      <c r="A56" s="304" t="s">
        <v>117</v>
      </c>
      <c r="B56" s="305"/>
      <c r="C56" s="305"/>
      <c r="D56" s="305"/>
      <c r="E56" s="305"/>
      <c r="F56" s="305"/>
      <c r="G56" s="305"/>
      <c r="H56" s="306"/>
      <c r="I56" s="40"/>
    </row>
    <row r="57" spans="1:12" ht="20.100000000000001" customHeight="1">
      <c r="A57" s="101"/>
      <c r="B57" s="189" t="s">
        <v>67</v>
      </c>
      <c r="C57" s="190"/>
      <c r="D57" s="191"/>
      <c r="E57" s="107" t="s">
        <v>6</v>
      </c>
      <c r="F57" s="106" t="s">
        <v>119</v>
      </c>
      <c r="G57" s="219" t="s">
        <v>62</v>
      </c>
      <c r="H57" s="308"/>
      <c r="I57" s="40"/>
    </row>
    <row r="58" spans="1:12" ht="19.5" customHeight="1">
      <c r="A58" s="192" t="s">
        <v>68</v>
      </c>
      <c r="B58" s="187" t="s">
        <v>61</v>
      </c>
      <c r="C58" s="150"/>
      <c r="D58" s="151"/>
      <c r="E58" s="104">
        <v>1500</v>
      </c>
      <c r="F58" s="58"/>
      <c r="G58" s="220" t="s">
        <v>63</v>
      </c>
      <c r="H58" s="309"/>
      <c r="I58" s="40"/>
      <c r="K58" s="6">
        <f>F58+F59+F60</f>
        <v>0</v>
      </c>
    </row>
    <row r="59" spans="1:12" ht="20.25" customHeight="1">
      <c r="A59" s="193"/>
      <c r="B59" s="187" t="s">
        <v>99</v>
      </c>
      <c r="C59" s="150"/>
      <c r="D59" s="150"/>
      <c r="E59" s="104">
        <v>2000</v>
      </c>
      <c r="F59" s="102"/>
      <c r="G59" s="221"/>
      <c r="H59" s="310"/>
      <c r="I59" s="40"/>
    </row>
    <row r="60" spans="1:12" ht="14.25" customHeight="1">
      <c r="A60" s="193"/>
      <c r="B60" s="225" t="s">
        <v>87</v>
      </c>
      <c r="C60" s="226"/>
      <c r="D60" s="227"/>
      <c r="E60" s="231">
        <v>1500</v>
      </c>
      <c r="F60" s="233"/>
      <c r="G60" s="221"/>
      <c r="H60" s="310"/>
      <c r="I60" s="40"/>
    </row>
    <row r="61" spans="1:12" ht="43.5" customHeight="1" thickBot="1">
      <c r="A61" s="307"/>
      <c r="B61" s="228"/>
      <c r="C61" s="229"/>
      <c r="D61" s="230"/>
      <c r="E61" s="232"/>
      <c r="F61" s="234"/>
      <c r="G61" s="222"/>
      <c r="H61" s="311"/>
      <c r="I61" s="20"/>
    </row>
    <row r="62" spans="1:12" ht="17.25" customHeight="1" thickBot="1">
      <c r="A62" s="217" t="s">
        <v>71</v>
      </c>
      <c r="B62" s="218"/>
      <c r="C62" s="218"/>
      <c r="D62" s="218"/>
      <c r="E62" s="223">
        <f>IF(F60&gt;3,(ABS(3-F60)*1000+1*E60),IF(F60&gt;0,(1*E60),0))+F58*E58+E59*F59</f>
        <v>0</v>
      </c>
      <c r="F62" s="224"/>
      <c r="G62" s="224"/>
      <c r="H62" s="312"/>
      <c r="I62" s="20"/>
    </row>
    <row r="63" spans="1:12" ht="18.75" customHeight="1" thickBot="1">
      <c r="A63" s="214" t="s">
        <v>64</v>
      </c>
      <c r="B63" s="215"/>
      <c r="C63" s="215"/>
      <c r="D63" s="215"/>
      <c r="E63" s="215"/>
      <c r="F63" s="215"/>
      <c r="G63" s="215"/>
      <c r="H63" s="216"/>
      <c r="I63" s="20"/>
      <c r="K63" s="73" t="s">
        <v>71</v>
      </c>
    </row>
    <row r="64" spans="1:12" ht="17.25" customHeight="1" thickBot="1">
      <c r="A64" s="211" t="s">
        <v>65</v>
      </c>
      <c r="B64" s="212"/>
      <c r="C64" s="212"/>
      <c r="D64" s="212"/>
      <c r="E64" s="212"/>
      <c r="F64" s="212"/>
      <c r="G64" s="212"/>
      <c r="H64" s="213"/>
      <c r="I64" s="20"/>
      <c r="K64" s="75">
        <f>F18+L34+C40+C41+C42+H45+H49+H50+H51+D55+H55+E62</f>
        <v>0</v>
      </c>
      <c r="L64" s="76">
        <f>K64</f>
        <v>0</v>
      </c>
    </row>
    <row r="65" spans="1:11" ht="20.100000000000001" customHeight="1" thickBot="1">
      <c r="A65" s="194" t="s">
        <v>206</v>
      </c>
      <c r="B65" s="195"/>
      <c r="C65" s="195"/>
      <c r="D65" s="195"/>
      <c r="E65" s="195"/>
      <c r="F65" s="195"/>
      <c r="G65" s="195"/>
      <c r="H65" s="196"/>
      <c r="I65" s="55"/>
    </row>
    <row r="66" spans="1:11" ht="17.25" customHeight="1" thickBot="1">
      <c r="A66" s="313" t="s">
        <v>205</v>
      </c>
      <c r="B66" s="314" t="s">
        <v>207</v>
      </c>
      <c r="C66" s="315" t="s">
        <v>197</v>
      </c>
      <c r="D66" s="316" t="s">
        <v>198</v>
      </c>
      <c r="E66" s="316" t="s">
        <v>199</v>
      </c>
      <c r="F66" s="316" t="s">
        <v>200</v>
      </c>
      <c r="G66" s="316" t="s">
        <v>201</v>
      </c>
      <c r="H66" s="316" t="s">
        <v>202</v>
      </c>
      <c r="I66" s="51"/>
    </row>
    <row r="67" spans="1:11" ht="17.25" customHeight="1" thickBot="1">
      <c r="A67" s="313"/>
      <c r="B67" s="317"/>
      <c r="C67" s="87"/>
      <c r="D67" s="87"/>
      <c r="E67" s="87"/>
      <c r="F67" s="87"/>
      <c r="G67" s="87"/>
      <c r="H67" s="87"/>
      <c r="I67" s="51"/>
    </row>
    <row r="68" spans="1:11" ht="17.25" customHeight="1" thickBot="1">
      <c r="A68" s="313"/>
      <c r="B68" s="314" t="s">
        <v>208</v>
      </c>
      <c r="C68" s="315" t="s">
        <v>197</v>
      </c>
      <c r="D68" s="316" t="s">
        <v>198</v>
      </c>
      <c r="E68" s="316" t="s">
        <v>199</v>
      </c>
      <c r="F68" s="316" t="s">
        <v>200</v>
      </c>
      <c r="G68" s="316" t="s">
        <v>201</v>
      </c>
      <c r="H68" s="316" t="s">
        <v>202</v>
      </c>
      <c r="I68" s="46"/>
    </row>
    <row r="69" spans="1:11" ht="15.75" customHeight="1" thickBot="1">
      <c r="A69" s="313"/>
      <c r="B69" s="317"/>
      <c r="C69" s="87"/>
      <c r="D69" s="87"/>
      <c r="E69" s="87"/>
      <c r="F69" s="87"/>
      <c r="G69" s="87"/>
      <c r="H69" s="87"/>
      <c r="I69" s="46"/>
    </row>
    <row r="70" spans="1:11" ht="20.100000000000001" customHeight="1" thickBot="1">
      <c r="A70" s="318" t="s">
        <v>204</v>
      </c>
      <c r="B70" s="319"/>
      <c r="C70" s="320">
        <f>F13*2+F14*4+F15*2+F16*4</f>
        <v>0</v>
      </c>
      <c r="D70" s="321"/>
      <c r="E70" s="318" t="s">
        <v>203</v>
      </c>
      <c r="F70" s="319"/>
      <c r="G70" s="322">
        <f>C67+D67+E67+F67+G67+H67+C69+D69+E69+F69+G69+H69</f>
        <v>0</v>
      </c>
      <c r="H70" s="323"/>
      <c r="I70" s="46"/>
      <c r="K70" s="88"/>
    </row>
    <row r="71" spans="1:11" ht="18" customHeight="1" thickBot="1">
      <c r="A71" s="194" t="s">
        <v>66</v>
      </c>
      <c r="B71" s="195"/>
      <c r="C71" s="195"/>
      <c r="D71" s="195"/>
      <c r="E71" s="195"/>
      <c r="F71" s="195"/>
      <c r="G71" s="195"/>
      <c r="H71" s="196"/>
      <c r="I71" s="46"/>
    </row>
    <row r="72" spans="1:11" ht="20.100000000000001" customHeight="1">
      <c r="A72" s="197" t="s">
        <v>189</v>
      </c>
      <c r="B72" s="198"/>
      <c r="C72" s="198"/>
      <c r="D72" s="198"/>
      <c r="E72" s="198"/>
      <c r="F72" s="198"/>
      <c r="G72" s="198"/>
      <c r="H72" s="199"/>
      <c r="I72" s="46"/>
    </row>
    <row r="73" spans="1:11" ht="20.100000000000001" customHeight="1">
      <c r="A73" s="200" t="s">
        <v>28</v>
      </c>
      <c r="B73" s="201"/>
      <c r="C73" s="201"/>
      <c r="D73" s="201"/>
      <c r="E73" s="201"/>
      <c r="F73" s="201"/>
      <c r="G73" s="201"/>
      <c r="H73" s="202"/>
      <c r="I73" s="46"/>
    </row>
    <row r="74" spans="1:11" ht="20.100000000000001" customHeight="1">
      <c r="A74" s="200" t="s">
        <v>48</v>
      </c>
      <c r="B74" s="201"/>
      <c r="C74" s="201"/>
      <c r="D74" s="201"/>
      <c r="E74" s="201"/>
      <c r="F74" s="201"/>
      <c r="G74" s="201"/>
      <c r="H74" s="202"/>
      <c r="I74" s="46"/>
    </row>
    <row r="75" spans="1:11" s="100" customFormat="1" ht="20.100000000000001" customHeight="1">
      <c r="A75" s="207" t="s">
        <v>93</v>
      </c>
      <c r="B75" s="208"/>
      <c r="C75" s="208"/>
      <c r="D75" s="208"/>
      <c r="E75" s="208"/>
      <c r="F75" s="208"/>
      <c r="G75" s="203"/>
      <c r="H75" s="204"/>
      <c r="I75" s="99"/>
    </row>
    <row r="76" spans="1:11" s="100" customFormat="1" ht="20.100000000000001" customHeight="1">
      <c r="A76" s="207" t="s">
        <v>279</v>
      </c>
      <c r="B76" s="208"/>
      <c r="C76" s="208"/>
      <c r="D76" s="208"/>
      <c r="E76" s="208"/>
      <c r="F76" s="208"/>
      <c r="G76" s="203"/>
      <c r="H76" s="204"/>
      <c r="I76" s="99"/>
    </row>
    <row r="77" spans="1:11" s="100" customFormat="1" ht="19.5" customHeight="1" thickBot="1">
      <c r="A77" s="209" t="s">
        <v>278</v>
      </c>
      <c r="B77" s="210"/>
      <c r="C77" s="210"/>
      <c r="D77" s="210"/>
      <c r="E77" s="210"/>
      <c r="F77" s="210"/>
      <c r="G77" s="205"/>
      <c r="H77" s="206"/>
      <c r="I77" s="99"/>
    </row>
    <row r="78" spans="1:11" ht="20.100000000000001" hidden="1" customHeight="1">
      <c r="A78" s="46" t="s">
        <v>123</v>
      </c>
      <c r="B78" s="46"/>
      <c r="C78" s="46"/>
      <c r="D78" s="46"/>
      <c r="E78" s="46"/>
      <c r="F78" s="46"/>
      <c r="G78" s="50"/>
      <c r="H78" s="50"/>
    </row>
    <row r="79" spans="1:11" ht="20.100000000000001" hidden="1" customHeight="1">
      <c r="A79" s="2" t="s">
        <v>49</v>
      </c>
      <c r="B79" s="2"/>
      <c r="C79" s="2"/>
      <c r="D79" s="2"/>
      <c r="E79" s="2"/>
      <c r="F79" s="2"/>
      <c r="G79" s="2"/>
      <c r="H79" s="2"/>
    </row>
    <row r="80" spans="1:11" ht="19.5" hidden="1">
      <c r="A80" s="115" t="s">
        <v>183</v>
      </c>
      <c r="B80" s="115"/>
      <c r="C80" s="115"/>
      <c r="D80" s="115"/>
      <c r="E80" s="115"/>
      <c r="F80" s="115"/>
      <c r="G80" s="115"/>
      <c r="H80" s="115"/>
      <c r="J80" s="79"/>
      <c r="K80" s="79"/>
    </row>
    <row r="81" spans="1:84" ht="19.5" hidden="1">
      <c r="A81" s="36" t="s">
        <v>41</v>
      </c>
      <c r="B81" s="188">
        <f>切結書!C51</f>
        <v>0</v>
      </c>
      <c r="C81" s="188"/>
      <c r="D81" s="188"/>
      <c r="E81" s="188"/>
      <c r="F81" s="49"/>
      <c r="G81" s="36"/>
      <c r="H81" s="49"/>
      <c r="J81" s="79"/>
      <c r="K81" s="79"/>
      <c r="L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</row>
    <row r="82" spans="1:84" ht="19.5" hidden="1">
      <c r="A82" s="36" t="s">
        <v>42</v>
      </c>
      <c r="B82" s="188">
        <f>切結書!C52</f>
        <v>0</v>
      </c>
      <c r="C82" s="188"/>
      <c r="D82" s="36"/>
      <c r="E82" s="36"/>
      <c r="F82" s="36"/>
      <c r="G82" s="36"/>
      <c r="H82" s="36"/>
      <c r="J82" s="79"/>
      <c r="K82" s="79"/>
      <c r="L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</row>
    <row r="83" spans="1:84" ht="19.5" hidden="1">
      <c r="A83" s="188" t="str">
        <f>切結書!C54</f>
        <v>填表日期：2024 年  月  日</v>
      </c>
      <c r="B83" s="188"/>
      <c r="C83" s="188"/>
      <c r="D83" s="188"/>
      <c r="E83" s="188"/>
      <c r="F83" s="188"/>
      <c r="G83" s="188"/>
      <c r="H83" s="188"/>
      <c r="L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</row>
    <row r="86" spans="1:84" s="79" customFormat="1" ht="2.25" customHeight="1">
      <c r="A86" s="6"/>
      <c r="B86" s="6"/>
      <c r="C86" s="6"/>
      <c r="D86" s="6"/>
      <c r="E86" s="6"/>
      <c r="F86" s="6"/>
      <c r="G86" s="6"/>
      <c r="H86" s="6"/>
      <c r="J86" s="6"/>
      <c r="K86" s="6"/>
      <c r="L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</row>
    <row r="87" spans="1:84" s="79" customFormat="1" ht="40.35" customHeight="1">
      <c r="A87" s="6"/>
      <c r="B87" s="6"/>
      <c r="C87" s="6"/>
      <c r="D87" s="6"/>
      <c r="E87" s="6"/>
      <c r="F87" s="6"/>
      <c r="G87" s="6"/>
      <c r="H87" s="6"/>
      <c r="J87" s="6"/>
      <c r="K87" s="6"/>
      <c r="L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</row>
    <row r="91" spans="1:84" ht="19.5" hidden="1">
      <c r="A91" s="79"/>
      <c r="B91" s="79"/>
      <c r="C91" s="79"/>
      <c r="D91" s="79"/>
      <c r="E91" s="79"/>
      <c r="F91" s="79"/>
      <c r="G91" s="79"/>
      <c r="H91" s="79"/>
    </row>
    <row r="92" spans="1:84" ht="19.5" hidden="1">
      <c r="A92" s="79"/>
      <c r="B92" s="79"/>
      <c r="C92" s="79"/>
      <c r="D92" s="79"/>
      <c r="E92" s="79"/>
      <c r="F92" s="79"/>
      <c r="G92" s="79"/>
      <c r="H92" s="79"/>
    </row>
    <row r="93" spans="1:84" ht="19.5" hidden="1">
      <c r="A93" s="79"/>
      <c r="B93" s="79"/>
      <c r="C93" s="79"/>
      <c r="D93" s="79"/>
      <c r="E93" s="79"/>
      <c r="F93" s="79"/>
      <c r="G93" s="79"/>
      <c r="H93" s="79"/>
    </row>
    <row r="96" spans="1:84"/>
    <row r="115"/>
  </sheetData>
  <sheetProtection sheet="1" selectLockedCells="1"/>
  <dataConsolidate/>
  <mergeCells count="150">
    <mergeCell ref="A65:H65"/>
    <mergeCell ref="E70:F70"/>
    <mergeCell ref="A66:A69"/>
    <mergeCell ref="A70:B70"/>
    <mergeCell ref="C70:D70"/>
    <mergeCell ref="B66:B67"/>
    <mergeCell ref="B68:B69"/>
    <mergeCell ref="G70:H70"/>
    <mergeCell ref="A17:E17"/>
    <mergeCell ref="F17:H17"/>
    <mergeCell ref="A18:E18"/>
    <mergeCell ref="B21:D21"/>
    <mergeCell ref="B24:D24"/>
    <mergeCell ref="F24:H24"/>
    <mergeCell ref="B23:D23"/>
    <mergeCell ref="F22:H22"/>
    <mergeCell ref="F21:H21"/>
    <mergeCell ref="B22:D22"/>
    <mergeCell ref="F18:H18"/>
    <mergeCell ref="A19:H19"/>
    <mergeCell ref="D39:H39"/>
    <mergeCell ref="A47:D47"/>
    <mergeCell ref="A56:H56"/>
    <mergeCell ref="D40:H40"/>
    <mergeCell ref="A83:H83"/>
    <mergeCell ref="B58:D58"/>
    <mergeCell ref="B57:D57"/>
    <mergeCell ref="A58:A61"/>
    <mergeCell ref="A71:H71"/>
    <mergeCell ref="A72:H72"/>
    <mergeCell ref="A73:H73"/>
    <mergeCell ref="A80:H80"/>
    <mergeCell ref="A74:H74"/>
    <mergeCell ref="G75:H77"/>
    <mergeCell ref="A75:F75"/>
    <mergeCell ref="A76:F76"/>
    <mergeCell ref="A77:F77"/>
    <mergeCell ref="B82:C82"/>
    <mergeCell ref="B81:E81"/>
    <mergeCell ref="A64:H64"/>
    <mergeCell ref="A63:H63"/>
    <mergeCell ref="A62:D62"/>
    <mergeCell ref="G57:H57"/>
    <mergeCell ref="G58:H61"/>
    <mergeCell ref="E62:H62"/>
    <mergeCell ref="B60:D61"/>
    <mergeCell ref="E60:E61"/>
    <mergeCell ref="F60:F61"/>
    <mergeCell ref="D41:H41"/>
    <mergeCell ref="E47:H47"/>
    <mergeCell ref="A46:H46"/>
    <mergeCell ref="D42:H42"/>
    <mergeCell ref="A43:H43"/>
    <mergeCell ref="A53:H53"/>
    <mergeCell ref="D49:D51"/>
    <mergeCell ref="A52:H52"/>
    <mergeCell ref="B59:D59"/>
    <mergeCell ref="F25:H25"/>
    <mergeCell ref="D28:H28"/>
    <mergeCell ref="F23:H23"/>
    <mergeCell ref="A27:H27"/>
    <mergeCell ref="A29:A31"/>
    <mergeCell ref="A38:H38"/>
    <mergeCell ref="A34:H34"/>
    <mergeCell ref="A33:H33"/>
    <mergeCell ref="B25:D25"/>
    <mergeCell ref="A37:H37"/>
    <mergeCell ref="D29:H29"/>
    <mergeCell ref="D30:H30"/>
    <mergeCell ref="D31:H31"/>
    <mergeCell ref="D35:H35"/>
    <mergeCell ref="D32:H32"/>
    <mergeCell ref="D36:H36"/>
    <mergeCell ref="A1:H1"/>
    <mergeCell ref="B14:C14"/>
    <mergeCell ref="D14:E14"/>
    <mergeCell ref="F14:G14"/>
    <mergeCell ref="B16:C16"/>
    <mergeCell ref="D16:E16"/>
    <mergeCell ref="F16:G16"/>
    <mergeCell ref="D13:E13"/>
    <mergeCell ref="F13:G13"/>
    <mergeCell ref="A9:H9"/>
    <mergeCell ref="A2:H2"/>
    <mergeCell ref="A3:H3"/>
    <mergeCell ref="A4:B4"/>
    <mergeCell ref="C4:H4"/>
    <mergeCell ref="A5:B5"/>
    <mergeCell ref="C5:D5"/>
    <mergeCell ref="B15:C15"/>
    <mergeCell ref="A13:A14"/>
    <mergeCell ref="B13:C13"/>
    <mergeCell ref="F15:G15"/>
    <mergeCell ref="D15:E15"/>
    <mergeCell ref="A15:A16"/>
    <mergeCell ref="F5:H5"/>
    <mergeCell ref="A6:B6"/>
    <mergeCell ref="A8:H8"/>
    <mergeCell ref="A12:C12"/>
    <mergeCell ref="F6:H6"/>
    <mergeCell ref="C6:D6"/>
    <mergeCell ref="F12:G12"/>
    <mergeCell ref="D12:E12"/>
    <mergeCell ref="A7:B7"/>
    <mergeCell ref="F7:H7"/>
    <mergeCell ref="C7:D7"/>
    <mergeCell ref="A10:H10"/>
    <mergeCell ref="A11:H11"/>
    <mergeCell ref="U2:Y2"/>
    <mergeCell ref="Z2:AB2"/>
    <mergeCell ref="AC2:AE2"/>
    <mergeCell ref="AF2:AH2"/>
    <mergeCell ref="AI2:AK2"/>
    <mergeCell ref="O2:O3"/>
    <mergeCell ref="P2:P3"/>
    <mergeCell ref="Q2:Q3"/>
    <mergeCell ref="R2:R3"/>
    <mergeCell ref="S2:T2"/>
    <mergeCell ref="AU2:AU3"/>
    <mergeCell ref="AV2:AV3"/>
    <mergeCell ref="AW2:AW3"/>
    <mergeCell ref="AX2:AX3"/>
    <mergeCell ref="AY2:AY3"/>
    <mergeCell ref="AL2:AN2"/>
    <mergeCell ref="AO2:AQ2"/>
    <mergeCell ref="AR2:AR3"/>
    <mergeCell ref="AS2:AS3"/>
    <mergeCell ref="AT2:AT3"/>
    <mergeCell ref="BE2:BE3"/>
    <mergeCell ref="BF2:BF3"/>
    <mergeCell ref="BG2:BG3"/>
    <mergeCell ref="BH2:BH3"/>
    <mergeCell ref="BI2:BI3"/>
    <mergeCell ref="AZ2:AZ3"/>
    <mergeCell ref="BA2:BA3"/>
    <mergeCell ref="BB2:BB3"/>
    <mergeCell ref="BC2:BC3"/>
    <mergeCell ref="BD2:BD3"/>
    <mergeCell ref="BT2:BT3"/>
    <mergeCell ref="BU2:BU3"/>
    <mergeCell ref="BO2:BO3"/>
    <mergeCell ref="BP2:BP3"/>
    <mergeCell ref="BQ2:BQ3"/>
    <mergeCell ref="BR2:BR3"/>
    <mergeCell ref="BS2:BS3"/>
    <mergeCell ref="BJ2:BJ3"/>
    <mergeCell ref="BK2:BK3"/>
    <mergeCell ref="BL2:BL3"/>
    <mergeCell ref="BM2:BM3"/>
    <mergeCell ref="BN2:BN3"/>
  </mergeCells>
  <phoneticPr fontId="8" type="noConversion"/>
  <conditionalFormatting sqref="C30">
    <cfRule type="expression" dxfId="7" priority="9" stopIfTrue="1">
      <formula>$C$30=0</formula>
    </cfRule>
  </conditionalFormatting>
  <conditionalFormatting sqref="C31">
    <cfRule type="expression" dxfId="6" priority="8" stopIfTrue="1">
      <formula>$C$31=0</formula>
    </cfRule>
  </conditionalFormatting>
  <conditionalFormatting sqref="C36">
    <cfRule type="expression" dxfId="5" priority="14" stopIfTrue="1">
      <formula>C36=0</formula>
    </cfRule>
  </conditionalFormatting>
  <conditionalFormatting sqref="C40:C42">
    <cfRule type="expression" dxfId="4" priority="7" stopIfTrue="1">
      <formula>C40=0</formula>
    </cfRule>
  </conditionalFormatting>
  <conditionalFormatting sqref="D49:D51">
    <cfRule type="expression" dxfId="3" priority="10" stopIfTrue="1">
      <formula>$D$49=0</formula>
    </cfRule>
  </conditionalFormatting>
  <conditionalFormatting sqref="F17:H18">
    <cfRule type="expression" dxfId="2" priority="18" stopIfTrue="1">
      <formula>F17=0</formula>
    </cfRule>
  </conditionalFormatting>
  <conditionalFormatting sqref="H13:H16">
    <cfRule type="expression" dxfId="1" priority="19" stopIfTrue="1">
      <formula>H13=0</formula>
    </cfRule>
  </conditionalFormatting>
  <conditionalFormatting sqref="H49:H51">
    <cfRule type="expression" dxfId="0" priority="12" stopIfTrue="1">
      <formula>H49=0</formula>
    </cfRule>
  </conditionalFormatting>
  <dataValidations count="13">
    <dataValidation type="custom" allowBlank="1" showInputMessage="1" showErrorMessage="1" error="已超過單日基本便當上限" sqref="B49:C49">
      <formula1>AND(B49&lt;=$D$49,$J$49&lt;=$D$49)</formula1>
    </dataValidation>
    <dataValidation type="custom" allowBlank="1" showInputMessage="1" showErrorMessage="1" error="9/24(日)已超過單日基本便當上限" sqref="B50">
      <formula1>AND(B50&lt;=$D$49,$J$50&lt;=$D$49)</formula1>
    </dataValidation>
    <dataValidation type="custom" allowBlank="1" showInputMessage="1" showErrorMessage="1" error="9/25(一)已超過單日基本便當上限" sqref="B51">
      <formula1>AND(B51&lt;=$D$49,$J$51&lt;=$D$49)</formula1>
    </dataValidation>
    <dataValidation type="textLength" operator="equal" allowBlank="1" showInputMessage="1" showErrorMessage="1" sqref="J6:J7">
      <formula1>1</formula1>
    </dataValidation>
    <dataValidation type="whole" allowBlank="1" showInputMessage="1" showErrorMessage="1" sqref="J49">
      <formula1>0</formula1>
      <formula2>D49</formula2>
    </dataValidation>
    <dataValidation type="whole" allowBlank="1" showInputMessage="1" showErrorMessage="1" sqref="J51">
      <formula1>0</formula1>
      <formula2>D49</formula2>
    </dataValidation>
    <dataValidation type="whole" allowBlank="1" showInputMessage="1" showErrorMessage="1" sqref="J50">
      <formula1>0</formula1>
      <formula2>D49</formula2>
    </dataValidation>
    <dataValidation allowBlank="1" showInputMessage="1" showErrorMessage="1" errorTitle="超出免費人數" error="請將超出免費人數之數量填寫在[晚宴增加人數]中" sqref="B45"/>
    <dataValidation type="custom" allowBlank="1" showInputMessage="1" showErrorMessage="1" error="已超過單日基本便當上限" sqref="C50">
      <formula1>AND(C50&lt;=$D$49,$J$50&lt;=$D$49)</formula1>
    </dataValidation>
    <dataValidation type="custom" allowBlank="1" showInputMessage="1" showErrorMessage="1" error="已超過單日基本便當上限" sqref="C51">
      <formula1>AND(C51&lt;=$D$49,$J$51&lt;=$D$49)</formula1>
    </dataValidation>
    <dataValidation type="custom" allowBlank="1" showInputMessage="1" showErrorMessage="1" error="111" sqref="J70">
      <formula1>#REF!&gt;C70</formula1>
    </dataValidation>
    <dataValidation type="custom" allowBlank="1" showInputMessage="1" showErrorMessage="1" error="1111" sqref="G70:H70">
      <formula1>"(C70=&gt;G70)"</formula1>
    </dataValidation>
    <dataValidation type="custom" operator="greaterThan" allowBlank="1" showInputMessage="1" showErrorMessage="1" error="登記件數超過預定值，有問題請洽林小姐" sqref="C67:H67 C69:H69">
      <formula1>IF($G$70&lt;=$C$70,TRUE)</formula1>
    </dataValidation>
  </dataValidations>
  <printOptions horizontalCentered="1"/>
  <pageMargins left="0.23622047244094491" right="0.23622047244094491" top="1.1811023622047245" bottom="0.55118110236220474" header="0.31496062992125984" footer="0.31496062992125984"/>
  <pageSetup paperSize="9" orientation="portrait" r:id="rId1"/>
  <headerFooter>
    <oddHeader>&amp;C&amp;G</oddHeader>
    <oddFooter>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31</xdr:row>
                    <xdr:rowOff>9525</xdr:rowOff>
                  </from>
                  <to>
                    <xdr:col>2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28</xdr:row>
                    <xdr:rowOff>38100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2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30</xdr:row>
                    <xdr:rowOff>28575</xdr:rowOff>
                  </from>
                  <to>
                    <xdr:col>2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9525</xdr:rowOff>
                  </from>
                  <to>
                    <xdr:col>2</xdr:col>
                    <xdr:colOff>333375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0" name="Option Button 15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1" name="Option Button 16">
              <controlPr defaultSize="0" autoFill="0" autoLine="0" autoPict="0">
                <anchor moveWithCells="1">
                  <from>
                    <xdr:col>2</xdr:col>
                    <xdr:colOff>600075</xdr:colOff>
                    <xdr:row>5</xdr:row>
                    <xdr:rowOff>85725</xdr:rowOff>
                  </from>
                  <to>
                    <xdr:col>4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2" name="Option Button 17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3" name="Option Button 18">
              <controlPr defaultSize="0" autoFill="0" autoLine="0" autoPict="0">
                <anchor moveWithCells="1">
                  <from>
                    <xdr:col>2</xdr:col>
                    <xdr:colOff>600075</xdr:colOff>
                    <xdr:row>5</xdr:row>
                    <xdr:rowOff>85725</xdr:rowOff>
                  </from>
                  <to>
                    <xdr:col>4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4" name="Option Button 19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5" name="Option Button 20">
              <controlPr defaultSize="0" autoFill="0" autoLine="0" autoPict="0">
                <anchor moveWithCells="1">
                  <from>
                    <xdr:col>2</xdr:col>
                    <xdr:colOff>600075</xdr:colOff>
                    <xdr:row>5</xdr:row>
                    <xdr:rowOff>85725</xdr:rowOff>
                  </from>
                  <to>
                    <xdr:col>4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K24"/>
  <sheetViews>
    <sheetView tabSelected="1" workbookViewId="0">
      <selection activeCell="E12" sqref="E12"/>
    </sheetView>
  </sheetViews>
  <sheetFormatPr defaultColWidth="8.875" defaultRowHeight="30" customHeight="1"/>
  <cols>
    <col min="1" max="1" width="12.5" style="89" customWidth="1"/>
    <col min="2" max="2" width="6.5" style="89" customWidth="1"/>
    <col min="3" max="9" width="8.875" style="89"/>
    <col min="10" max="10" width="7.125" style="89" customWidth="1"/>
    <col min="11" max="11" width="7.375" style="89" customWidth="1"/>
    <col min="12" max="16384" width="8.875" style="89"/>
  </cols>
  <sheetData>
    <row r="1" spans="1:11" ht="36" customHeight="1">
      <c r="A1" s="253" t="s">
        <v>212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45.2" customHeight="1">
      <c r="A2" s="90" t="s">
        <v>213</v>
      </c>
      <c r="B2" s="250" t="s">
        <v>214</v>
      </c>
      <c r="C2" s="251"/>
      <c r="D2" s="250" t="s">
        <v>215</v>
      </c>
      <c r="E2" s="251"/>
      <c r="F2" s="250" t="s">
        <v>216</v>
      </c>
      <c r="G2" s="251"/>
      <c r="H2" s="250" t="s">
        <v>217</v>
      </c>
      <c r="I2" s="251"/>
    </row>
    <row r="3" spans="1:11" ht="21.95" customHeight="1">
      <c r="A3" s="91" t="s">
        <v>218</v>
      </c>
      <c r="B3" s="92" t="s">
        <v>219</v>
      </c>
      <c r="C3" s="92" t="s">
        <v>220</v>
      </c>
      <c r="D3" s="92" t="s">
        <v>221</v>
      </c>
      <c r="E3" s="92" t="s">
        <v>222</v>
      </c>
      <c r="F3" s="92" t="s">
        <v>223</v>
      </c>
      <c r="G3" s="92" t="s">
        <v>224</v>
      </c>
      <c r="H3" s="92" t="s">
        <v>225</v>
      </c>
      <c r="I3" s="92" t="s">
        <v>226</v>
      </c>
    </row>
    <row r="4" spans="1:11" ht="21.95" customHeight="1">
      <c r="A4" s="91" t="s">
        <v>227</v>
      </c>
      <c r="B4" s="92" t="s">
        <v>228</v>
      </c>
      <c r="C4" s="92" t="s">
        <v>229</v>
      </c>
      <c r="D4" s="92" t="s">
        <v>230</v>
      </c>
      <c r="E4" s="92" t="s">
        <v>231</v>
      </c>
      <c r="F4" s="92" t="s">
        <v>232</v>
      </c>
      <c r="G4" s="92" t="s">
        <v>233</v>
      </c>
      <c r="H4" s="92" t="s">
        <v>234</v>
      </c>
      <c r="I4" s="92" t="s">
        <v>235</v>
      </c>
    </row>
    <row r="5" spans="1:11" ht="21.95" customHeight="1">
      <c r="A5" s="91" t="s">
        <v>236</v>
      </c>
      <c r="B5" s="92" t="s">
        <v>237</v>
      </c>
      <c r="C5" s="92" t="s">
        <v>238</v>
      </c>
      <c r="D5" s="92" t="s">
        <v>239</v>
      </c>
      <c r="E5" s="92" t="s">
        <v>240</v>
      </c>
      <c r="F5" s="92" t="s">
        <v>241</v>
      </c>
      <c r="G5" s="92" t="s">
        <v>242</v>
      </c>
      <c r="H5" s="92" t="s">
        <v>243</v>
      </c>
      <c r="I5" s="92" t="s">
        <v>244</v>
      </c>
    </row>
    <row r="6" spans="1:11" ht="21.95" customHeight="1">
      <c r="A6" s="91" t="s">
        <v>245</v>
      </c>
      <c r="B6" s="92" t="s">
        <v>246</v>
      </c>
      <c r="C6" s="92" t="s">
        <v>247</v>
      </c>
      <c r="D6" s="92" t="s">
        <v>248</v>
      </c>
      <c r="E6" s="92" t="s">
        <v>249</v>
      </c>
      <c r="F6" s="92" t="s">
        <v>250</v>
      </c>
      <c r="G6" s="92" t="s">
        <v>251</v>
      </c>
      <c r="H6" s="92" t="s">
        <v>252</v>
      </c>
      <c r="I6" s="92" t="s">
        <v>253</v>
      </c>
    </row>
    <row r="7" spans="1:11" ht="21.95" customHeight="1">
      <c r="A7" s="91" t="s">
        <v>254</v>
      </c>
      <c r="B7" s="92" t="s">
        <v>255</v>
      </c>
      <c r="C7" s="92" t="s">
        <v>256</v>
      </c>
      <c r="D7" s="92" t="s">
        <v>257</v>
      </c>
      <c r="E7" s="92" t="s">
        <v>258</v>
      </c>
      <c r="F7" s="92" t="s">
        <v>259</v>
      </c>
      <c r="G7" s="92" t="s">
        <v>260</v>
      </c>
      <c r="H7" s="92" t="s">
        <v>261</v>
      </c>
      <c r="I7" s="93" t="s">
        <v>262</v>
      </c>
    </row>
    <row r="8" spans="1:11" ht="21.95" customHeight="1">
      <c r="A8" s="91" t="s">
        <v>263</v>
      </c>
      <c r="B8" s="92" t="s">
        <v>246</v>
      </c>
      <c r="C8" s="92" t="s">
        <v>256</v>
      </c>
      <c r="D8" s="92" t="s">
        <v>264</v>
      </c>
      <c r="E8" s="92" t="s">
        <v>265</v>
      </c>
      <c r="F8" s="92" t="s">
        <v>266</v>
      </c>
      <c r="G8" s="92" t="s">
        <v>267</v>
      </c>
      <c r="H8" s="92" t="s">
        <v>268</v>
      </c>
      <c r="I8" s="92" t="s">
        <v>269</v>
      </c>
    </row>
    <row r="9" spans="1:11" ht="21.95" customHeight="1"/>
    <row r="10" spans="1:11" ht="27.95" customHeight="1">
      <c r="A10" s="254" t="s">
        <v>270</v>
      </c>
      <c r="B10" s="250" t="s">
        <v>214</v>
      </c>
      <c r="C10" s="251"/>
      <c r="D10" s="250" t="s">
        <v>215</v>
      </c>
      <c r="E10" s="251"/>
      <c r="F10" s="250" t="s">
        <v>271</v>
      </c>
      <c r="G10" s="251"/>
      <c r="H10" s="250" t="s">
        <v>272</v>
      </c>
      <c r="I10" s="251"/>
      <c r="J10" s="250" t="s">
        <v>217</v>
      </c>
      <c r="K10" s="251"/>
    </row>
    <row r="11" spans="1:11" ht="26.45" customHeight="1">
      <c r="A11" s="254"/>
      <c r="B11" s="94" t="s">
        <v>273</v>
      </c>
      <c r="C11" s="94" t="s">
        <v>274</v>
      </c>
      <c r="D11" s="94" t="s">
        <v>273</v>
      </c>
      <c r="E11" s="94" t="s">
        <v>274</v>
      </c>
      <c r="F11" s="94" t="s">
        <v>273</v>
      </c>
      <c r="G11" s="94" t="s">
        <v>274</v>
      </c>
      <c r="H11" s="94" t="s">
        <v>273</v>
      </c>
      <c r="I11" s="94" t="s">
        <v>274</v>
      </c>
      <c r="J11" s="94" t="s">
        <v>273</v>
      </c>
      <c r="K11" s="94" t="s">
        <v>274</v>
      </c>
    </row>
    <row r="12" spans="1:11" ht="27.95" customHeight="1">
      <c r="A12" s="95" t="s">
        <v>218</v>
      </c>
      <c r="B12" s="96">
        <v>23</v>
      </c>
      <c r="C12" s="97">
        <f>B12*2.54</f>
        <v>58.42</v>
      </c>
      <c r="D12" s="96">
        <v>14.5</v>
      </c>
      <c r="E12" s="97">
        <f t="shared" ref="E12" si="0">D12*2.54</f>
        <v>36.83</v>
      </c>
      <c r="F12" s="96">
        <v>34</v>
      </c>
      <c r="G12" s="97">
        <f t="shared" ref="G12" si="1">F12*2.54</f>
        <v>86.36</v>
      </c>
      <c r="H12" s="96">
        <v>11</v>
      </c>
      <c r="I12" s="97">
        <f t="shared" ref="I12" si="2">H12*2.54</f>
        <v>27.94</v>
      </c>
      <c r="J12" s="96">
        <v>6.5</v>
      </c>
      <c r="K12" s="97">
        <f t="shared" ref="K12" si="3">J12*2.54</f>
        <v>16.510000000000002</v>
      </c>
    </row>
    <row r="13" spans="1:11" ht="30.95" customHeight="1">
      <c r="A13" s="95" t="s">
        <v>227</v>
      </c>
      <c r="B13" s="96">
        <v>24</v>
      </c>
      <c r="C13" s="97">
        <f t="shared" ref="C13:K17" si="4">B13*2.54</f>
        <v>60.96</v>
      </c>
      <c r="D13" s="96">
        <v>15</v>
      </c>
      <c r="E13" s="97">
        <f t="shared" si="4"/>
        <v>38.1</v>
      </c>
      <c r="F13" s="96">
        <v>36</v>
      </c>
      <c r="G13" s="97">
        <f t="shared" si="4"/>
        <v>91.44</v>
      </c>
      <c r="H13" s="96">
        <v>11.5</v>
      </c>
      <c r="I13" s="97">
        <f t="shared" si="4"/>
        <v>29.21</v>
      </c>
      <c r="J13" s="96">
        <v>7</v>
      </c>
      <c r="K13" s="97">
        <f t="shared" si="4"/>
        <v>17.78</v>
      </c>
    </row>
    <row r="14" spans="1:11" ht="42.95" customHeight="1">
      <c r="A14" s="95" t="s">
        <v>236</v>
      </c>
      <c r="B14" s="96">
        <v>25</v>
      </c>
      <c r="C14" s="97">
        <f t="shared" si="4"/>
        <v>63.5</v>
      </c>
      <c r="D14" s="96">
        <v>15.5</v>
      </c>
      <c r="E14" s="97">
        <f t="shared" si="4"/>
        <v>39.369999999999997</v>
      </c>
      <c r="F14" s="96">
        <v>38</v>
      </c>
      <c r="G14" s="97">
        <f t="shared" si="4"/>
        <v>96.52</v>
      </c>
      <c r="H14" s="96">
        <v>12</v>
      </c>
      <c r="I14" s="97">
        <f t="shared" si="4"/>
        <v>30.48</v>
      </c>
      <c r="J14" s="96">
        <v>7.5</v>
      </c>
      <c r="K14" s="97">
        <f t="shared" si="4"/>
        <v>19.05</v>
      </c>
    </row>
    <row r="15" spans="1:11" ht="45.2" customHeight="1">
      <c r="A15" s="95" t="s">
        <v>245</v>
      </c>
      <c r="B15" s="96">
        <v>26</v>
      </c>
      <c r="C15" s="97">
        <f t="shared" si="4"/>
        <v>66.040000000000006</v>
      </c>
      <c r="D15" s="96">
        <v>16</v>
      </c>
      <c r="E15" s="97">
        <f t="shared" si="4"/>
        <v>40.64</v>
      </c>
      <c r="F15" s="96">
        <v>40</v>
      </c>
      <c r="G15" s="97">
        <f t="shared" si="4"/>
        <v>101.6</v>
      </c>
      <c r="H15" s="96">
        <v>12.5</v>
      </c>
      <c r="I15" s="97">
        <f t="shared" si="4"/>
        <v>31.75</v>
      </c>
      <c r="J15" s="96">
        <v>8</v>
      </c>
      <c r="K15" s="97">
        <f t="shared" si="4"/>
        <v>20.32</v>
      </c>
    </row>
    <row r="16" spans="1:11" ht="46.7" customHeight="1">
      <c r="A16" s="95" t="s">
        <v>254</v>
      </c>
      <c r="B16" s="96">
        <v>26.25</v>
      </c>
      <c r="C16" s="97">
        <f t="shared" si="4"/>
        <v>66.674999999999997</v>
      </c>
      <c r="D16" s="96">
        <v>16.5</v>
      </c>
      <c r="E16" s="97">
        <f t="shared" si="4"/>
        <v>41.910000000000004</v>
      </c>
      <c r="F16" s="96">
        <v>42</v>
      </c>
      <c r="G16" s="97">
        <f t="shared" si="4"/>
        <v>106.68</v>
      </c>
      <c r="H16" s="96">
        <v>13</v>
      </c>
      <c r="I16" s="97">
        <f t="shared" si="4"/>
        <v>33.020000000000003</v>
      </c>
      <c r="J16" s="96">
        <v>8.5</v>
      </c>
      <c r="K16" s="97">
        <f t="shared" si="4"/>
        <v>21.59</v>
      </c>
    </row>
    <row r="17" spans="1:11" ht="41.85" customHeight="1">
      <c r="A17" s="95" t="s">
        <v>263</v>
      </c>
      <c r="B17" s="96">
        <v>26.25</v>
      </c>
      <c r="C17" s="97">
        <f t="shared" si="4"/>
        <v>66.674999999999997</v>
      </c>
      <c r="D17" s="96">
        <v>17</v>
      </c>
      <c r="E17" s="97">
        <f t="shared" si="4"/>
        <v>43.18</v>
      </c>
      <c r="F17" s="96">
        <v>44</v>
      </c>
      <c r="G17" s="97">
        <f t="shared" si="4"/>
        <v>111.76</v>
      </c>
      <c r="H17" s="96">
        <v>13.5</v>
      </c>
      <c r="I17" s="97">
        <f t="shared" si="4"/>
        <v>34.29</v>
      </c>
      <c r="J17" s="96">
        <v>9</v>
      </c>
      <c r="K17" s="97">
        <f t="shared" si="4"/>
        <v>22.86</v>
      </c>
    </row>
    <row r="18" spans="1:11" ht="39.6" customHeight="1">
      <c r="A18" s="252" t="s">
        <v>213</v>
      </c>
      <c r="B18" s="252"/>
      <c r="C18" s="252"/>
      <c r="D18" s="252"/>
      <c r="E18" s="98"/>
      <c r="F18" s="252" t="s">
        <v>275</v>
      </c>
      <c r="G18" s="252"/>
      <c r="H18" s="252"/>
      <c r="I18" s="252"/>
      <c r="J18" s="98"/>
      <c r="K18" s="98"/>
    </row>
    <row r="19" spans="1:11" ht="9.6" customHeight="1"/>
    <row r="21" spans="1:11" ht="51.2" customHeight="1"/>
    <row r="22" spans="1:11" ht="58.5" customHeight="1"/>
    <row r="23" spans="1:11" ht="31.5" customHeight="1"/>
    <row r="24" spans="1:11" ht="118.35" customHeight="1"/>
  </sheetData>
  <sheetProtection sheet="1" objects="1" scenarios="1"/>
  <mergeCells count="13">
    <mergeCell ref="J10:K10"/>
    <mergeCell ref="A18:D18"/>
    <mergeCell ref="F18:I18"/>
    <mergeCell ref="A1:K1"/>
    <mergeCell ref="B2:C2"/>
    <mergeCell ref="D2:E2"/>
    <mergeCell ref="F2:G2"/>
    <mergeCell ref="H2:I2"/>
    <mergeCell ref="A10:A11"/>
    <mergeCell ref="B10:C10"/>
    <mergeCell ref="D10:E10"/>
    <mergeCell ref="F10:G10"/>
    <mergeCell ref="H10:I10"/>
  </mergeCells>
  <phoneticPr fontId="47" type="noConversion"/>
  <printOptions horizontalCentered="1"/>
  <pageMargins left="0.31496062992125984" right="0.31496062992125984" top="0.15748031496062992" bottom="0.1574803149606299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切結書</vt:lpstr>
      <vt:lpstr>展覽報名表</vt:lpstr>
      <vt:lpstr>衣服圖片及呎吋</vt:lpstr>
      <vt:lpstr>切結書!Print_Area</vt:lpstr>
      <vt:lpstr>衣服圖片及呎吋!Print_Area</vt:lpstr>
      <vt:lpstr>展覽報名表!Print_Area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2024-05-07T09:12:14Z</cp:lastPrinted>
  <dcterms:created xsi:type="dcterms:W3CDTF">2020-05-22T08:05:00Z</dcterms:created>
  <dcterms:modified xsi:type="dcterms:W3CDTF">2024-05-07T09:13:17Z</dcterms:modified>
</cp:coreProperties>
</file>